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90" yWindow="1290" windowWidth="24000" windowHeight="10035" firstSheet="10" activeTab="1"/>
  </bookViews>
  <sheets>
    <sheet name="Dane  STAROSTWO" sheetId="43" r:id="rId1"/>
    <sheet name="Tabela 1 " sheetId="9" r:id="rId2"/>
    <sheet name="Tabela 2" sheetId="34" r:id="rId3"/>
    <sheet name="Tabela 3." sheetId="35" r:id="rId4"/>
    <sheet name="Tabela 4." sheetId="7" r:id="rId5"/>
    <sheet name="Tabela 5" sheetId="12" r:id="rId6"/>
    <sheet name="Tabela 6" sheetId="36" r:id="rId7"/>
    <sheet name="Tabela 7" sheetId="13" r:id="rId8"/>
    <sheet name="Tabela 8." sheetId="14" r:id="rId9"/>
    <sheet name="Tabela 9." sheetId="24" r:id="rId10"/>
    <sheet name="Tabela 10." sheetId="25" r:id="rId11"/>
    <sheet name="Tabela  11." sheetId="37" r:id="rId12"/>
    <sheet name="Tabela 12" sheetId="38" r:id="rId13"/>
    <sheet name="Tabela 13" sheetId="39" r:id="rId14"/>
    <sheet name="tabela nr 14" sheetId="29" r:id="rId15"/>
    <sheet name="Tabela 15" sheetId="40" r:id="rId16"/>
    <sheet name="Tabela 16" sheetId="41" r:id="rId17"/>
    <sheet name="Tabela 17 - zg. z RZIS" sheetId="42" r:id="rId18"/>
    <sheet name="Tabela 18 " sheetId="32" r:id="rId19"/>
  </sheets>
  <definedNames>
    <definedName name="_xlnm.Print_Area" localSheetId="18">'Tabela 18 '!$B$1:$G$18</definedName>
    <definedName name="_xlnm.Print_Area" localSheetId="14">'tabela nr 14'!$A$1:$C$24</definedName>
    <definedName name="OLE_LINK1" localSheetId="0">'Dane  STAROSTWO'!$B$63</definedName>
  </definedNames>
  <calcPr calcId="145621"/>
</workbook>
</file>

<file path=xl/calcChain.xml><?xml version="1.0" encoding="utf-8"?>
<calcChain xmlns="http://schemas.openxmlformats.org/spreadsheetml/2006/main">
  <c r="D21" i="42" l="1"/>
  <c r="D10" i="32" l="1"/>
  <c r="D9" i="32"/>
  <c r="D8" i="32"/>
  <c r="C58" i="42"/>
  <c r="C56" i="42"/>
  <c r="C63" i="42" s="1"/>
  <c r="C47" i="42"/>
  <c r="D30" i="42"/>
  <c r="D19" i="42"/>
  <c r="D26" i="42"/>
  <c r="C19" i="42"/>
  <c r="C15" i="42"/>
  <c r="C30" i="42" s="1"/>
  <c r="E7" i="13"/>
  <c r="E6" i="13"/>
  <c r="D8" i="12"/>
  <c r="D15" i="34"/>
  <c r="I15" i="34"/>
  <c r="D13" i="34"/>
  <c r="D12" i="34"/>
  <c r="J15" i="9"/>
  <c r="D15" i="9"/>
  <c r="D12" i="9"/>
  <c r="F10" i="13" l="1"/>
  <c r="E10" i="13"/>
  <c r="D10" i="13"/>
  <c r="C10" i="13"/>
  <c r="D12" i="12" l="1"/>
  <c r="F8" i="12"/>
  <c r="F8" i="9" l="1"/>
  <c r="K8" i="9"/>
  <c r="E9" i="9"/>
  <c r="E8" i="9" s="1"/>
  <c r="F9" i="9"/>
  <c r="G9" i="9"/>
  <c r="G8" i="9" s="1"/>
  <c r="I9" i="9"/>
  <c r="I8" i="9" s="1"/>
  <c r="J9" i="9"/>
  <c r="J8" i="9" s="1"/>
  <c r="K9" i="9"/>
  <c r="L9" i="9"/>
  <c r="L8" i="9" s="1"/>
  <c r="D9" i="9"/>
  <c r="D8" i="9" s="1"/>
  <c r="D12" i="32" l="1"/>
  <c r="D63" i="42" l="1"/>
  <c r="G7" i="13" l="1"/>
  <c r="E7" i="12"/>
  <c r="F7" i="12" l="1"/>
  <c r="E12" i="12"/>
  <c r="K12" i="34"/>
  <c r="H6" i="9"/>
  <c r="M9" i="9"/>
  <c r="M8" i="9" l="1"/>
  <c r="C8" i="41" l="1"/>
  <c r="E15" i="37"/>
  <c r="C15" i="37"/>
  <c r="G8" i="13"/>
  <c r="H8" i="13" s="1"/>
  <c r="C19" i="9"/>
  <c r="D12" i="41" l="1"/>
  <c r="E12" i="41"/>
  <c r="F12" i="41"/>
  <c r="G12" i="41"/>
  <c r="H12" i="41"/>
  <c r="C12" i="41"/>
  <c r="N16" i="9" l="1"/>
  <c r="H16" i="9"/>
  <c r="N12" i="9"/>
  <c r="D24" i="38" l="1"/>
  <c r="C24" i="38"/>
  <c r="H7" i="13" l="1"/>
  <c r="G6" i="13"/>
  <c r="H6" i="13" l="1"/>
  <c r="H10" i="13" s="1"/>
  <c r="G10" i="13"/>
  <c r="N10" i="9"/>
  <c r="H10" i="9"/>
  <c r="N7" i="9"/>
  <c r="O7" i="9" s="1"/>
  <c r="O10" i="9" l="1"/>
  <c r="M13" i="34"/>
  <c r="K13" i="34"/>
  <c r="G13" i="34"/>
  <c r="D9" i="34"/>
  <c r="E9" i="34"/>
  <c r="F9" i="34"/>
  <c r="H9" i="34"/>
  <c r="I9" i="34"/>
  <c r="J9" i="34"/>
  <c r="M9" i="34"/>
  <c r="N13" i="9"/>
  <c r="H13" i="9"/>
  <c r="M7" i="34"/>
  <c r="M10" i="34"/>
  <c r="M11" i="34"/>
  <c r="M12" i="34"/>
  <c r="M14" i="34"/>
  <c r="M15" i="34"/>
  <c r="M16" i="34"/>
  <c r="M17" i="34"/>
  <c r="M6" i="34"/>
  <c r="L13" i="34" l="1"/>
  <c r="O13" i="9"/>
  <c r="H10" i="40"/>
  <c r="H11" i="40"/>
  <c r="H12" i="40"/>
  <c r="H13" i="40"/>
  <c r="H14" i="40"/>
  <c r="H15" i="40"/>
  <c r="H9" i="40"/>
  <c r="G10" i="40"/>
  <c r="G11" i="40"/>
  <c r="G12" i="40"/>
  <c r="G13" i="40"/>
  <c r="G14" i="40"/>
  <c r="G15" i="40"/>
  <c r="G9" i="40"/>
  <c r="N13" i="34" l="1"/>
  <c r="H16" i="40"/>
  <c r="G16" i="40"/>
  <c r="F16" i="40"/>
  <c r="E16" i="40"/>
  <c r="D16" i="40"/>
  <c r="C16" i="40"/>
  <c r="F15" i="39"/>
  <c r="E15" i="39"/>
  <c r="D15" i="39"/>
  <c r="C15" i="39"/>
  <c r="D15" i="38"/>
  <c r="D20" i="38"/>
  <c r="C20" i="38"/>
  <c r="C15" i="38"/>
  <c r="D10" i="38"/>
  <c r="C10" i="38"/>
  <c r="E15" i="25" l="1"/>
  <c r="C15" i="25"/>
  <c r="D16" i="24" l="1"/>
  <c r="E16" i="24"/>
  <c r="F16" i="24"/>
  <c r="G16" i="24"/>
  <c r="H16" i="24"/>
  <c r="I16" i="24"/>
  <c r="J16" i="24"/>
  <c r="C16" i="24"/>
  <c r="J14" i="36" l="1"/>
  <c r="J15" i="36"/>
  <c r="J16" i="36"/>
  <c r="J17" i="36"/>
  <c r="J18" i="36"/>
  <c r="J19" i="36"/>
  <c r="J23" i="36" s="1"/>
  <c r="J20" i="36"/>
  <c r="J21" i="36"/>
  <c r="J22" i="36"/>
  <c r="I13" i="36"/>
  <c r="I14" i="36"/>
  <c r="I15" i="36"/>
  <c r="I16" i="36"/>
  <c r="I17" i="36"/>
  <c r="I18" i="36"/>
  <c r="I19" i="36"/>
  <c r="I20" i="36"/>
  <c r="I21" i="36"/>
  <c r="I22" i="36"/>
  <c r="E23" i="36"/>
  <c r="F23" i="36"/>
  <c r="G23" i="36"/>
  <c r="H23" i="36"/>
  <c r="C23" i="36"/>
  <c r="I23" i="36" s="1"/>
  <c r="D23" i="36"/>
  <c r="J8" i="36"/>
  <c r="J9" i="36"/>
  <c r="J10" i="36"/>
  <c r="J11" i="36"/>
  <c r="J12" i="36"/>
  <c r="J13" i="36"/>
  <c r="I8" i="36"/>
  <c r="I9" i="36"/>
  <c r="I10" i="36"/>
  <c r="I11" i="36"/>
  <c r="I12" i="36"/>
  <c r="J7" i="36"/>
  <c r="F9" i="12"/>
  <c r="F10" i="12"/>
  <c r="F11" i="12"/>
  <c r="F6" i="12"/>
  <c r="C12" i="12"/>
  <c r="F12" i="12" l="1"/>
  <c r="K6" i="34"/>
  <c r="K7" i="34"/>
  <c r="K10" i="34"/>
  <c r="K11" i="34"/>
  <c r="K14" i="34"/>
  <c r="K15" i="34"/>
  <c r="K16" i="34"/>
  <c r="K17" i="34"/>
  <c r="G6" i="34"/>
  <c r="G7" i="34"/>
  <c r="G10" i="34"/>
  <c r="G11" i="34"/>
  <c r="G12" i="34"/>
  <c r="G14" i="34"/>
  <c r="G15" i="34"/>
  <c r="G16" i="34"/>
  <c r="G17" i="34"/>
  <c r="J8" i="34"/>
  <c r="H8" i="34"/>
  <c r="F8" i="34"/>
  <c r="E8" i="34"/>
  <c r="D8" i="34"/>
  <c r="J5" i="34"/>
  <c r="I5" i="34"/>
  <c r="H5" i="34"/>
  <c r="F5" i="34"/>
  <c r="E5" i="34"/>
  <c r="D5" i="34"/>
  <c r="N6" i="9"/>
  <c r="O6" i="9" s="1"/>
  <c r="N11" i="9"/>
  <c r="N14" i="9"/>
  <c r="N9" i="9" s="1"/>
  <c r="N8" i="9" s="1"/>
  <c r="N15" i="9"/>
  <c r="N17" i="9"/>
  <c r="H11" i="9"/>
  <c r="H12" i="9"/>
  <c r="H14" i="9"/>
  <c r="H15" i="9"/>
  <c r="O16" i="9"/>
  <c r="H17" i="9"/>
  <c r="K5" i="9"/>
  <c r="L5" i="9"/>
  <c r="M5" i="9"/>
  <c r="D5" i="9"/>
  <c r="E5" i="9"/>
  <c r="F5" i="9"/>
  <c r="G5" i="9"/>
  <c r="I5" i="9"/>
  <c r="J5" i="9"/>
  <c r="H9" i="9" l="1"/>
  <c r="H8" i="9" s="1"/>
  <c r="O17" i="9"/>
  <c r="O14" i="9"/>
  <c r="G5" i="34"/>
  <c r="K5" i="34"/>
  <c r="O12" i="9"/>
  <c r="K9" i="34"/>
  <c r="G9" i="34"/>
  <c r="O15" i="9"/>
  <c r="M5" i="34"/>
  <c r="O11" i="9"/>
  <c r="M8" i="34"/>
  <c r="L10" i="34"/>
  <c r="L12" i="34"/>
  <c r="L7" i="34"/>
  <c r="N7" i="34" s="1"/>
  <c r="G8" i="34"/>
  <c r="L15" i="34"/>
  <c r="L14" i="34"/>
  <c r="L6" i="34"/>
  <c r="N6" i="34" s="1"/>
  <c r="L11" i="34"/>
  <c r="L16" i="34"/>
  <c r="N16" i="34" s="1"/>
  <c r="L17" i="34"/>
  <c r="I8" i="34"/>
  <c r="K8" i="34" s="1"/>
  <c r="N5" i="9"/>
  <c r="H5" i="9"/>
  <c r="N14" i="34" l="1"/>
  <c r="O9" i="9"/>
  <c r="L5" i="34"/>
  <c r="N17" i="34"/>
  <c r="N15" i="34"/>
  <c r="N11" i="34"/>
  <c r="L9" i="34"/>
  <c r="N12" i="34"/>
  <c r="O5" i="9"/>
  <c r="N10" i="34"/>
  <c r="L8" i="34"/>
  <c r="N5" i="34" l="1"/>
  <c r="O8" i="9"/>
  <c r="N8" i="34" s="1"/>
  <c r="N9" i="34"/>
  <c r="C14" i="14" l="1"/>
  <c r="H8" i="14"/>
  <c r="G14" i="14"/>
  <c r="H13" i="14"/>
  <c r="H12" i="14"/>
  <c r="H10" i="14"/>
  <c r="H9" i="14"/>
  <c r="E14" i="14"/>
  <c r="H7" i="14"/>
  <c r="F14" i="14" l="1"/>
  <c r="H11" i="14"/>
  <c r="D14" i="14"/>
  <c r="H14" i="14" l="1"/>
</calcChain>
</file>

<file path=xl/sharedStrings.xml><?xml version="1.0" encoding="utf-8"?>
<sst xmlns="http://schemas.openxmlformats.org/spreadsheetml/2006/main" count="697" uniqueCount="403">
  <si>
    <t>Lp.</t>
  </si>
  <si>
    <t>Okres wymagalności</t>
  </si>
  <si>
    <t>Razem</t>
  </si>
  <si>
    <t>Zwiększenia</t>
  </si>
  <si>
    <t>Zmniejszenia</t>
  </si>
  <si>
    <t>nabycie</t>
  </si>
  <si>
    <t>1.</t>
  </si>
  <si>
    <t>1.1.</t>
  </si>
  <si>
    <t>Grunty stanowiące własność jednostki samorządu terytorialnego przekazane w użytkowanie wieczyste innym podmiotom</t>
  </si>
  <si>
    <t>Budynki, lokale i obiekty inżynierii lądowej i wodnej</t>
  </si>
  <si>
    <t>1.2.</t>
  </si>
  <si>
    <t>Urządzenia techniczne i maszyny</t>
  </si>
  <si>
    <t>1.3.</t>
  </si>
  <si>
    <t>1.4.</t>
  </si>
  <si>
    <t>Inne środki trwałe</t>
  </si>
  <si>
    <t>Nazwa Jednostki</t>
  </si>
  <si>
    <t>4.</t>
  </si>
  <si>
    <t>5.</t>
  </si>
  <si>
    <t xml:space="preserve"> Siedziba jednostki</t>
  </si>
  <si>
    <t>Adres jednostki</t>
  </si>
  <si>
    <t>Podstawowy przedmiot działalności jednostki</t>
  </si>
  <si>
    <t>I. Wprowadzenie do sprawozdania finansowego.</t>
  </si>
  <si>
    <t xml:space="preserve">2. </t>
  </si>
  <si>
    <t xml:space="preserve">3. </t>
  </si>
  <si>
    <t>wskazanie, że sprawozdanie finansowe zawiera dane łączne, jeżeli w skład jednostki nadrzędnej lub jednostki samorządu terytorialnego wchodzą jednostki sporządzające samodzielne sprawozdania finansowe</t>
  </si>
  <si>
    <t>omówienie przyjętych zasad (polityki) rachunkowości, w tym metod wyceny aktywów i pasywów (także amortyzacji)</t>
  </si>
  <si>
    <t>inne informacje</t>
  </si>
  <si>
    <t>II</t>
  </si>
  <si>
    <t>Dodatkowe informacje i objaśnienia:</t>
  </si>
  <si>
    <t>Tytuł</t>
  </si>
  <si>
    <t>1</t>
  </si>
  <si>
    <t>2</t>
  </si>
  <si>
    <t>a</t>
  </si>
  <si>
    <t>b</t>
  </si>
  <si>
    <t>c</t>
  </si>
  <si>
    <t>likwidacja</t>
  </si>
  <si>
    <t>4</t>
  </si>
  <si>
    <t>Wartość netto na początek okresu</t>
  </si>
  <si>
    <t>Wartość netto na koniec okresu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</si>
  <si>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- podobne przedstawienie stanów i tytułów zmian dotychczasowej amortyzacji lub umorzenia</t>
  </si>
  <si>
    <t>aktualną wartość rynkową środków trwałych, w tym dóbr kultury - o ile jednostka dysponuje takimi informacjami</t>
  </si>
  <si>
    <t>1.3</t>
  </si>
  <si>
    <t>kwotę dokonanych w trakcie roku obrotowego odpisów aktualizujących wartość aktywów trwałych odrębnie dla długoterminowych aktywów niefinansowych oraz długoterminowych aktywów finansowych</t>
  </si>
  <si>
    <t>1.4</t>
  </si>
  <si>
    <t>wartość gruntów użytkowanych wieczyście</t>
  </si>
  <si>
    <t>1.5</t>
  </si>
  <si>
    <t>wartość nieamortyzowanych lub nieumarzanych przez jednostkę środków trwałych, używanych na podstawie umów najmu, dzierżawy i innych umów, w tym z tytułu umów leasingu</t>
  </si>
  <si>
    <t>1.6</t>
  </si>
  <si>
    <t>liczbę oraz wartość posiadanych papierów wartościowych, w tym akcji i udziałów oraz dłużnych papierów wartościowych</t>
  </si>
  <si>
    <t>1.7</t>
  </si>
  <si>
    <t>dane o stanie rezerw według celu ich utworzenia na początek roku obrotowego, zwiększeniach wykorzystaniu, rozwiązaniu i stanie końcowym</t>
  </si>
  <si>
    <t>1.8</t>
  </si>
  <si>
    <t>podział zobowiązań długoterminowych według pozycji bilansu o pozostałym od dnia bilansowego, przewidywanym umową lub wynikającym z innego tytułu prawnego, okresie spłaty:</t>
  </si>
  <si>
    <t xml:space="preserve"> b) powyżej 3 do 5 lat</t>
  </si>
  <si>
    <t xml:space="preserve">       c) powyżej 5 lat</t>
  </si>
  <si>
    <t xml:space="preserve"> a) powyżej 1 roku do 3 lat</t>
  </si>
  <si>
    <t>1.9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</si>
  <si>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</si>
  <si>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1.10</t>
  </si>
  <si>
    <t>łączną kwotę zobowiązań zabezpieczonych na majątku jednostki ze wskazaniem charakteru i formy tych zabezpieczeń</t>
  </si>
  <si>
    <t>1.11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</si>
  <si>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</si>
  <si>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1.12</t>
  </si>
  <si>
    <t>wykaz istotnych pozycji czynnych i biernych rozliczeń międzyokresowych w tym kwotę czynnych rozliczeń międzyokresowych kosztów stanowiących różnicę między wartością otrzymanych finansowych składników aktywów a zobowiązaniem zapłaty za nie</t>
  </si>
  <si>
    <t>1.13</t>
  </si>
  <si>
    <t>łączną kwotę otrzymanych przez jednostkę gwarancji i poręczeń niewykazanych w bilansie</t>
  </si>
  <si>
    <t>1.14</t>
  </si>
  <si>
    <t>kwotę wypłaconych środków pieniężnych na świadczenia pracownicze</t>
  </si>
  <si>
    <t>dane o odpisach aktualizujacych wartość należnosci, ze wskazaniem stanu na poczatek roku obrotowego, zwiekszeniachm, wykorzystaniu, rozwiazaniu i stanie na koniec roku obrotowego, z uwzglednieniem naleznosci finansowych jednostek samorządu terytorialnego (stan pożyczek zagrozonych)</t>
  </si>
  <si>
    <t>1.15</t>
  </si>
  <si>
    <t>1.16</t>
  </si>
  <si>
    <t>2.</t>
  </si>
  <si>
    <t>2.1</t>
  </si>
  <si>
    <t>Wysokość odpisow aktualizujacych wartość zapasow</t>
  </si>
  <si>
    <t>2.2</t>
  </si>
  <si>
    <t>koszt wytworzenia środków trwałych w budowie, w tym odsetki oraz różnice kursowe, które powiększyły koszt wytworzenia środków trwałych w budowie w roku obrotowym</t>
  </si>
  <si>
    <t>2.3</t>
  </si>
  <si>
    <t>2.4.</t>
  </si>
  <si>
    <t>2.5</t>
  </si>
  <si>
    <t>3.</t>
  </si>
  <si>
    <t>informację o kwocie należności z tytułu podatków realizowanych przez organy podatkowe podległe ministrowi właściwemu do spraw finansów publicznych wykazywanych w sprawozdaniu z wykonania planu dochodów budżetowych</t>
  </si>
  <si>
    <t>Inne informacje niż wymienione powyżej, jeżeli mogłyby w istotny sposób wpłynąć na ocenę sytuacji majątkowej i finansowej oraz wynik finansowy jednostki</t>
  </si>
  <si>
    <t xml:space="preserve">Lp. </t>
  </si>
  <si>
    <r>
      <t>Powierzchnia  (m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)</t>
    </r>
  </si>
  <si>
    <t>Wartość (zł)</t>
  </si>
  <si>
    <t>x</t>
  </si>
  <si>
    <t>Razem:</t>
  </si>
  <si>
    <t xml:space="preserve">wykorzystane </t>
  </si>
  <si>
    <t>Stan na
koniec roku</t>
  </si>
  <si>
    <t>(rok, miesiąc, dzień)</t>
  </si>
  <si>
    <t>Pozostałe przychody operacyjne</t>
  </si>
  <si>
    <t>(główny księgowy)</t>
  </si>
  <si>
    <t>(kierownik jednostki)</t>
  </si>
  <si>
    <t>Pozostałe koszty operacyjne</t>
  </si>
  <si>
    <t>nie dotyczy</t>
  </si>
  <si>
    <t>nie występują</t>
  </si>
  <si>
    <t>przemieszczenia wewnętrzne</t>
  </si>
  <si>
    <t>Kwota zabezpieczenia</t>
  </si>
  <si>
    <t xml:space="preserve">1. </t>
  </si>
  <si>
    <t>RAZEM</t>
  </si>
  <si>
    <t>Kwotę wypłaconych środków pieniężnych na świadczenia pracownicze</t>
  </si>
  <si>
    <t>wykazane na koncie 405 - Ubezpieczenia społeczne i inne świadczenia</t>
  </si>
  <si>
    <t>Wyszczególnienie</t>
  </si>
  <si>
    <t>Nagrody jubileuszowe</t>
  </si>
  <si>
    <t>Koszty niewykorzystanych urlopów wraz ze składkami ZUS</t>
  </si>
  <si>
    <t>Inne świadczenia:</t>
  </si>
  <si>
    <t>* odprawy  pozostałe</t>
  </si>
  <si>
    <t>Treść</t>
  </si>
  <si>
    <t xml:space="preserve">I. </t>
  </si>
  <si>
    <t>Razem wartości niematerialne i prawne</t>
  </si>
  <si>
    <t>Licencje i prawa autorskie dotyczace oprogramowania komputerowego</t>
  </si>
  <si>
    <t>Pozostale wartości niematerialne i prawne</t>
  </si>
  <si>
    <t xml:space="preserve">II. </t>
  </si>
  <si>
    <t>Razem rzeczowe aktywa trwałe</t>
  </si>
  <si>
    <t>2.1.</t>
  </si>
  <si>
    <t>Grunty, w tym:</t>
  </si>
  <si>
    <t>2.1.1.</t>
  </si>
  <si>
    <t>2.2.</t>
  </si>
  <si>
    <t>2.3.</t>
  </si>
  <si>
    <t>Środki transportu</t>
  </si>
  <si>
    <t xml:space="preserve">4. </t>
  </si>
  <si>
    <t>Razem środki trwałe</t>
  </si>
  <si>
    <t xml:space="preserve">aktualizacja </t>
  </si>
  <si>
    <t>inne zwiekszenia</t>
  </si>
  <si>
    <t>zwiększenia ogółem</t>
  </si>
  <si>
    <t>zbycie</t>
  </si>
  <si>
    <t>zmniejszenia ogółem</t>
  </si>
  <si>
    <t>Wartość poczatkowa - Stan                       na koniec okresu sprawozdaw-czego</t>
  </si>
  <si>
    <t>inne zmniejszenia</t>
  </si>
  <si>
    <t>………………………………</t>
  </si>
  <si>
    <t>……………………………………………</t>
  </si>
  <si>
    <t>(główny ksiegowy)</t>
  </si>
  <si>
    <t>Umorzenie - Stan                       na koniec okresu sprawozdaw-czego</t>
  </si>
  <si>
    <t>dotyczące zbytych składników</t>
  </si>
  <si>
    <t>Wyszczegolnienie  według grupy należności</t>
  </si>
  <si>
    <t>Stan   odpisow aktualizujacych                     na poczatek okresu sprawozdawczego</t>
  </si>
  <si>
    <t>Zwiekszenia odpisów aktualizujacych w ciagu okresu sprawozdawczego</t>
  </si>
  <si>
    <t>Zmniejaszenia odpisow aktualizujacych w ciagu                okresu sprawozdawczego</t>
  </si>
  <si>
    <t>rozwiazanie odpisow aktualizujacych (uznanie odpisow za zbędne)</t>
  </si>
  <si>
    <t>Stan  odpisow aktualizujacych na koniec okresu sprawozdawczego                (3+4-7)</t>
  </si>
  <si>
    <t>………………………………………</t>
  </si>
  <si>
    <t>Lokalizacja i numer dzialki</t>
  </si>
  <si>
    <t>Wartość gruntów uzytkowanych wieczyście - Stan                       na poczatek okresu sprawozdawczego</t>
  </si>
  <si>
    <t>Zwiększenia wartości gruntów uzytkowanych wieczyście - Stan                       w ciagu okresu sprawozdawczego</t>
  </si>
  <si>
    <t>Zmniejszenia wartości gruntów uzytkowanych wieczyście - Stan                       w ciagu okresu sprawozdawczego</t>
  </si>
  <si>
    <t>Stan  wartości gruntów użytkowanych wieczyście  na koniec okresu sprawozdawczego                                               (4+5-6)</t>
  </si>
  <si>
    <t xml:space="preserve">                                                         (rok, miesiąc, dzień)</t>
  </si>
  <si>
    <t>Stan odpisow aktualizujących                    na poczatek okresu sprawozdawczego</t>
  </si>
  <si>
    <t>Zwiększenia  odpisow aktualizujących                    w ciągu okresu sprawozdawczego</t>
  </si>
  <si>
    <t>Zmiększenia  odpisow aktualizujących                    w ciągu okresu sprawozdawczego</t>
  </si>
  <si>
    <t>Wartosci niematerialne i prawne</t>
  </si>
  <si>
    <t>Srodki trwałe</t>
  </si>
  <si>
    <t>Środki trwale w budowie (inwestycje)</t>
  </si>
  <si>
    <t>zaliczki naśrodki trwale w budowie (inwestycje)</t>
  </si>
  <si>
    <t>Razem długoterminowe aktywa finansowe</t>
  </si>
  <si>
    <t xml:space="preserve">5.1. </t>
  </si>
  <si>
    <t>Akcje i udziały</t>
  </si>
  <si>
    <t xml:space="preserve">5.2. </t>
  </si>
  <si>
    <t>Inne papiery wartościowe</t>
  </si>
  <si>
    <t>5.3.</t>
  </si>
  <si>
    <t>Inne długoterminowe aktywa finansowe</t>
  </si>
  <si>
    <t>X</t>
  </si>
  <si>
    <t>Ogółem (1 + 2 + 3 + 4 + 5)</t>
  </si>
  <si>
    <t xml:space="preserve">             (główny ksiegowy)</t>
  </si>
  <si>
    <t>……………………………..</t>
  </si>
  <si>
    <t xml:space="preserve">  (rok, miesiąc, dzień)</t>
  </si>
  <si>
    <t>Grunty</t>
  </si>
  <si>
    <t>Wartość na poczatek okresu sprawozdawczego</t>
  </si>
  <si>
    <t>Zmniejszenia w ciagu okresu sprawozdawczego</t>
  </si>
  <si>
    <t>Wartość na koniec okresu sprawozdawczego</t>
  </si>
  <si>
    <t xml:space="preserve">Stan na poczatek okresu sprawozdawczego </t>
  </si>
  <si>
    <t xml:space="preserve">Zwiekszenia w  okresie sprawozdawczym </t>
  </si>
  <si>
    <t xml:space="preserve">Zmniejszenia w  okresie sprawozdawczym </t>
  </si>
  <si>
    <t xml:space="preserve">Stan na koniec okresu sprawozdawczego </t>
  </si>
  <si>
    <t xml:space="preserve">liczba </t>
  </si>
  <si>
    <t>wartość</t>
  </si>
  <si>
    <t>(3+5+7)</t>
  </si>
  <si>
    <t>4+6+8)</t>
  </si>
  <si>
    <t>Akcje</t>
  </si>
  <si>
    <t>Udziały</t>
  </si>
  <si>
    <t xml:space="preserve">Tabela 6.   Liczba i wartość posiadanych papierow wartościowych, w tym akcji i udziałów oraz dłużnych papierow wartościowych </t>
  </si>
  <si>
    <t>3.1.</t>
  </si>
  <si>
    <t>3.2.</t>
  </si>
  <si>
    <t>4.1.</t>
  </si>
  <si>
    <t>4.2.</t>
  </si>
  <si>
    <t>Ogółem:</t>
  </si>
  <si>
    <t>Tabela 8.   Informacja o stanie rezerw</t>
  </si>
  <si>
    <t>Stan na początek okresu sprawozdawczego</t>
  </si>
  <si>
    <t>Zwiększenia w ciągu okresu sprawozdawczego</t>
  </si>
  <si>
    <t>wykorzystanie</t>
  </si>
  <si>
    <t>rozwiązane (uznanie rezerw za zbędne)</t>
  </si>
  <si>
    <t>Zmniejszenia razem  (5 + 8)</t>
  </si>
  <si>
    <t>Stan na koniec okresu sprawozdawczego   (3 +4 -7)</t>
  </si>
  <si>
    <t xml:space="preserve">Tabela 9. Zobowiazania długoterminowe według okresu spłaty </t>
  </si>
  <si>
    <t>Wyszcegółowienie zobowiazań wg pozycji bilansu</t>
  </si>
  <si>
    <t>powyżej 1 roku do 3 lat</t>
  </si>
  <si>
    <t>powyżej 3 lat do 5 lat</t>
  </si>
  <si>
    <t>powyżej 5 lat</t>
  </si>
  <si>
    <t>według stanu na:</t>
  </si>
  <si>
    <t>początek okresu sprawozdawczego</t>
  </si>
  <si>
    <t>koniec okresu sprawozdawczego</t>
  </si>
  <si>
    <t>………………………………….</t>
  </si>
  <si>
    <t>Wyszczególnienie według rodzajów zobowiązań</t>
  </si>
  <si>
    <t>Kwota zobowiązania</t>
  </si>
  <si>
    <t>Wyszczególnienie według formy i charakteru  zabezpieczenia</t>
  </si>
  <si>
    <t xml:space="preserve">5. </t>
  </si>
  <si>
    <t xml:space="preserve">6. </t>
  </si>
  <si>
    <t xml:space="preserve">7. </t>
  </si>
  <si>
    <t>Wyszczególnienie według rodzajów zobowiązań warunkowych</t>
  </si>
  <si>
    <t>Kwota zobowiązania warunkowego</t>
  </si>
  <si>
    <t>Wyszczególnienie według formy i charakteru  zabezpieczenia zobowiazania warunkowego</t>
  </si>
  <si>
    <t>Tabela 12. Czynne i bierne rozliczenia międzyokresowe</t>
  </si>
  <si>
    <t>Wartość rozliczeń miedzyokresowych                                                                                                            według stanu na:</t>
  </si>
  <si>
    <t>początek                                                                       okresu sprawozdawczego</t>
  </si>
  <si>
    <t>koniec                                                               okresu sprawozdawczego</t>
  </si>
  <si>
    <t>Rozliczenia międzyokresowe czynne kosztów</t>
  </si>
  <si>
    <t>Wyszczególnienie według                                                                                                                         rodzaju rozliczeń miedzyokresowych</t>
  </si>
  <si>
    <t>Rozliczenia międzyokresowe czynne kosztów  ogółem:</t>
  </si>
  <si>
    <t>Rozliczenia międzyokresowe czynne przychodów</t>
  </si>
  <si>
    <t>…</t>
  </si>
  <si>
    <t>Rozliczenia międzyokresowe czynne przychodów ogółem:</t>
  </si>
  <si>
    <t>Rozliczenia międzyokresowe bierne kosztów</t>
  </si>
  <si>
    <t>Rozliczenia międzyokresowe bierne kosztów  ogółem:</t>
  </si>
  <si>
    <t>Rozliczenia międzyokresowe bierne przychodów ogółem:</t>
  </si>
  <si>
    <t>Rozliczenia międzyokresowe bierne przychodów</t>
  </si>
  <si>
    <t>…………………………….</t>
  </si>
  <si>
    <t xml:space="preserve">             (główny ksiegowy)                                                                  (rok, miesiąc, dzień)</t>
  </si>
  <si>
    <t>6.</t>
  </si>
  <si>
    <t>7.</t>
  </si>
  <si>
    <t>Stan odpisów aktualizujacych na poczatek okresu sprawozdawczego</t>
  </si>
  <si>
    <t>Zwiększenia odpisów aktualizujacych w ciągu okresu sprawozdawczego</t>
  </si>
  <si>
    <t>rozwiazamnie odpisów aktualizujacych (uznanie odpisów za zbędne)</t>
  </si>
  <si>
    <t>Zmniejszenia odpisów aktualizujacych                                                                              w ciągu okresu sprawozdawczego</t>
  </si>
  <si>
    <t>zmniejszenia  razem  (5 + 6)</t>
  </si>
  <si>
    <t>Stan odpisów aktualizujacych na koniec okresu sprawozdawczego   (3+4-7)</t>
  </si>
  <si>
    <t>Wyszcegółowienie według rodzaju zapasów</t>
  </si>
  <si>
    <t>Wyszczególnienie  gruntów  uzytkowanych wieczyście                                          - dane identyfikujace grunt</t>
  </si>
  <si>
    <t xml:space="preserve">Wyszcegółowienie </t>
  </si>
  <si>
    <t>ogółem</t>
  </si>
  <si>
    <t>w tym:</t>
  </si>
  <si>
    <t>odsetki</t>
  </si>
  <si>
    <t>różnice kursowe</t>
  </si>
  <si>
    <t>Koszty wytworzenia poniesione                                                         w ciagu bieżącego okresu sprawozdawczego</t>
  </si>
  <si>
    <t>Wartość poczatkowa - Stan                       na początek okresu sprawozdaw-czego</t>
  </si>
  <si>
    <t>Umorzenie - Stan                       na początek okresu sprawozdaw-czego</t>
  </si>
  <si>
    <t xml:space="preserve">Tabela 3.     Odpisy aktualizujace wartość aktywów trwałych  </t>
  </si>
  <si>
    <t>Stan  odpisow aktualizujacych                          na koniec okresu sprawozdawczego                                               (4+5-6)</t>
  </si>
  <si>
    <t xml:space="preserve">Tabela 4.      Zmiany w stanie gruntów użytkowanych wieczyście  </t>
  </si>
  <si>
    <t>Tabela 5. Zmiany nieamortyzowanych lub nieumarzanych przez jednostkę środków trwałych, używanych na podstawie umów najmu, dzierżawy i innych umów, w tym z tytułu umów leasingu</t>
  </si>
  <si>
    <t>Dłużne papiery wartościowe</t>
  </si>
  <si>
    <t>początek okresu sprawo-zdawczego</t>
  </si>
  <si>
    <t>koniec okresu sprawo-zdawczego</t>
  </si>
  <si>
    <t>początek okresu sprawo- zdawczego</t>
  </si>
  <si>
    <t>początek okresu sprawo-zdawczego  (3+5+7)</t>
  </si>
  <si>
    <t>koniec okresu sprawo-zdawczego (4+6+8)</t>
  </si>
  <si>
    <t xml:space="preserve">Tabela 1.    Zmiany stanu wartości początkowej wartości  niematerialnych i prawnych oraz rzeczowych aktywow trwałych  </t>
  </si>
  <si>
    <r>
      <t xml:space="preserve">Tabela 2.  </t>
    </r>
    <r>
      <rPr>
        <b/>
        <sz val="12"/>
        <color theme="1"/>
        <rFont val="Arial"/>
        <family val="2"/>
        <charset val="238"/>
      </rPr>
      <t xml:space="preserve">  Zmiany stanu umorzenia/amortyzacji  wartości  niematerialnych i prawnych oraz rzeczowych aktywów trwałych                                                                                         </t>
    </r>
  </si>
  <si>
    <t>amortyzacja/ umorzenie za okres sprawozda-wczy</t>
  </si>
  <si>
    <t xml:space="preserve">aktualiza-cja </t>
  </si>
  <si>
    <t>2.5.</t>
  </si>
  <si>
    <t>dotyczące zlikwidowa-nych składników</t>
  </si>
  <si>
    <t>Wartość netto składników aktywów</t>
  </si>
  <si>
    <t>tabela nr 1 , nr 2</t>
  </si>
  <si>
    <t>tabela nr 3</t>
  </si>
  <si>
    <t>tabela nr 4</t>
  </si>
  <si>
    <t>tabela nr 5</t>
  </si>
  <si>
    <t>tabela nr 7</t>
  </si>
  <si>
    <t>nie wystepują</t>
  </si>
  <si>
    <t>tabela nr 9</t>
  </si>
  <si>
    <t>tabela nr 16</t>
  </si>
  <si>
    <t>tabela nr 8</t>
  </si>
  <si>
    <t>tabela  10</t>
  </si>
  <si>
    <t>tabela  11</t>
  </si>
  <si>
    <t>tabela nr 12</t>
  </si>
  <si>
    <t>tabela nr 13</t>
  </si>
  <si>
    <t>tabela nr 14</t>
  </si>
  <si>
    <t>Tabela nr 14</t>
  </si>
  <si>
    <t>tabela nr 15</t>
  </si>
  <si>
    <t>Gryfice  Pl. Zwycięstwa 37</t>
  </si>
  <si>
    <t>Tabela 15.  Wysokość odpisów aktualizujących wartość zapasów</t>
  </si>
  <si>
    <t>Tabela 16. Koszt wytworzenia środków trwałych w budowie</t>
  </si>
  <si>
    <t>Wskazanie okresu objętego sprawozdaniem</t>
  </si>
  <si>
    <t xml:space="preserve"> Aktywa i pasywa wyceniane są przy uwzględnianiu nadrzędnych zasad rachunkowości, w sposób przewidziany ustawą o rachunkowości i rozporzadzeniem Ministra Rozwoju i Finansow w sprawie szczegółowych zasad rachunkowości oraz planu kont dla budżetu państwa , budżetów jednostek samorządu terytorialnego........                                                                                                                                                             1) Za środki trwałe  uważa się przedmioty o przewidywanym okresie użytkowania dłuższym niż jeden rok i o wartości poczatkowej od 5.000,00 zł.                                                                                                            2)Środki trwałe o wartości początkowej od 5.000,00 zł do 9.999,99 zł uważa się za pozostałe srodki trwałe w użytkowaniu stosując jednorazowe umorzenie 100% ich wartości w miesiącu oddania do użytkowania w ciężar kosztów bieżącej działalności- podlegają one ewidencji ilościowo-wartościowej.                                                                                                                                                                                                  Wydatki poniesione na ich zakup badź wytworzenie  stanowią wydatki bieżące.                                                                                                                                                                                                                                           3)Środki trwałe o wartości początkowej równej 10.000,00 zł lub większej umarza się lub amortyzuje stosując metodę liniową.                                                                                                                                                  4) Przedmioty o wartości początkowej od 300 do 4.999,99 zł nie kwalifikuje się jako środki trwałe, uważa się je za wyposażenie stanowisk pracy i dla celów księgowych uważa  za zużyte w momencie oddania do użytkowania. Podlegają ewidencji ilościowej.                                                                                                                                                                                                                                                                                          5)  Przedmioty o wartości poczatkowej poniżej 300,00 zł stanowiące wyposażenie odnoszone są  w koszty bieżącej działalnosci w momencie zakupu, uważa się za zużyte  z datą oddania do użytkowania  i  nie podlegają inwentaryzacji.                                                                                                                                                                                                                                                                                                                            6) Do ewidencji i wyceny wartości niematerialnych i prawnych stosuje sią zasady jak dla środkow trwałych. Na potrzeby ustalenia stawek amortyzacyjnych jako okres ich  użytkowania przyjmuje się minimalny czas dokonywania odpisów amortyzacyjnych przewidziany przepisami ustawy o podatku dochodowym od osob prawnych.                                                                                                                                                                                                                             7) Materiały wycenia się z chwilą nabycia w cenach zakupu i odpisuje się w koszty na dzień ich zakupu.                                                                                                                                                                                                8) Na dzień bilansowy środki trwale ( z wyjatkiem  gruntów) wycenia się w wartosci netto, tj.  z uwzglednieniem odpisów umorzeniowych ustalonych na dzień bilansowy.</t>
  </si>
  <si>
    <t>NIE DOTYCZY</t>
  </si>
  <si>
    <t>Sporządził:  Agnieszka Bartkowska - Sprusińska</t>
  </si>
  <si>
    <t>Sporządziła:  Agnieszka Bartkowska - Sprusińska</t>
  </si>
  <si>
    <t>zmniejszenia  - razem                             (5 + 6)</t>
  </si>
  <si>
    <t xml:space="preserve">Starostwo Powiatowe w Gryficach </t>
  </si>
  <si>
    <t>Ustawa z dnia 5 czerwca 1998r. o samorządzie powiatowym</t>
  </si>
  <si>
    <t>Środki trwałe w budowie (inwestycje)</t>
  </si>
  <si>
    <t>Zaliczki na środki trwałe                 w budowie (inwestycje)</t>
  </si>
  <si>
    <t>Wyszczegółowienie według rodzaju otrzymanych gwarancji i poręczeń</t>
  </si>
  <si>
    <t>Tabela 13.  Kwota otrzymanych gwarancji i poręczeń</t>
  </si>
  <si>
    <t>Wyszczególnienie rodzajów rezerw według celu ich utworzenia</t>
  </si>
  <si>
    <t>Sprawozdanie nie zawiera danych łącznych</t>
  </si>
  <si>
    <t xml:space="preserve">                       (rok, miesiąc, dzień)                                                                                                               (kierownik jednostki</t>
  </si>
  <si>
    <t>………………………..</t>
  </si>
  <si>
    <t>……………………</t>
  </si>
  <si>
    <t>……………</t>
  </si>
  <si>
    <t>(rok miesiąc, dzień)</t>
  </si>
  <si>
    <t>inne zwiększenia</t>
  </si>
  <si>
    <t xml:space="preserve">Tabela 7. Zmiany odpisów aktualizujacych wartość należnosci </t>
  </si>
  <si>
    <t>Tabela 10.     Łączna kwota zobowiazań zabezpieczonych na majątku jednostki ze wskazaniem                                                    charakteru i formy zabezpieczeń</t>
  </si>
  <si>
    <t>Część zapłaty za wykonanie pomostu na terenie kąpieliska mejskiego (zastosowano  drewno inne, niż umówione)</t>
  </si>
  <si>
    <t>zobowiązanie sporne - sprawa w toku</t>
  </si>
  <si>
    <t>Kwota otrzymanych przez jednostkę                              gwarancji i poręczeń niewykazanych w bilansie                                                                                              według stanu na:</t>
  </si>
  <si>
    <t>Sporządził:  Joanna Oksiejuk</t>
  </si>
  <si>
    <t>kwota i charakter poszczególnych pozycji przychodów lub kosztów o nadzwyczajnej wartości lub które wystąpiły incydentalnie</t>
  </si>
  <si>
    <t>tabela nr 17</t>
  </si>
  <si>
    <t>Koszty wytworzenia poniesione                                                                 w ciągu poprzednich okresów sprawozdawczych</t>
  </si>
  <si>
    <t>Odpisy na należności główne - Starostwo</t>
  </si>
  <si>
    <t>Odpisy na odsetki - Starostwo</t>
  </si>
  <si>
    <t>Adaptacja pomieszczeń parteru - Gryf Areny</t>
  </si>
  <si>
    <t>Zabudowana nieruchomość - Gryfice ul. Koszarowa - dokumentacja projektowa</t>
  </si>
  <si>
    <t>Zysk ze sprzedaży środków trwałych i wartości niematerialnych i prawnych</t>
  </si>
  <si>
    <t>Zysk z likwidacji środków trwałych, inwestycji bez efektu gospodarczego</t>
  </si>
  <si>
    <t>3</t>
  </si>
  <si>
    <t>Wyegzekwowane odpisane należności</t>
  </si>
  <si>
    <t>5</t>
  </si>
  <si>
    <t>Darowizny środków trwałych</t>
  </si>
  <si>
    <t>6</t>
  </si>
  <si>
    <t>Darowizny środków pieniężnych i pozostałych środków obrotowych</t>
  </si>
  <si>
    <t>7</t>
  </si>
  <si>
    <t>Rozwiązane odpisu aktualizującego wartość należności</t>
  </si>
  <si>
    <t>8</t>
  </si>
  <si>
    <t>9</t>
  </si>
  <si>
    <t>10</t>
  </si>
  <si>
    <t>11</t>
  </si>
  <si>
    <t>12</t>
  </si>
  <si>
    <t>13</t>
  </si>
  <si>
    <t>Starta z likwidacji środków trwałych</t>
  </si>
  <si>
    <t>Nieplanowane odpisy środków trwałych, wartości niematerialnych i prawnych, które utraciły swoją przydatność</t>
  </si>
  <si>
    <t>Wartość środków trwałych w budowie bez efektu gospodarczego</t>
  </si>
  <si>
    <t>Wartość środków trwałych w budowie przekazanych nieodpłatnie</t>
  </si>
  <si>
    <t>Odpisanie kosztów zaniechanej lub niepodjętej produkcji</t>
  </si>
  <si>
    <t>Odpisy aktualizujące (obniżające) wartość zapasów rzeczowych składników majątku obrotowego</t>
  </si>
  <si>
    <t>Różnice wycen bilansowych środków trwałych</t>
  </si>
  <si>
    <t>Odpisane należności przedawnione, umorzone i nieściągalne</t>
  </si>
  <si>
    <t>Przekazane darowizny rzeczowe i finansowe</t>
  </si>
  <si>
    <t>Niezawinione niedobory składników majątku obrotowego</t>
  </si>
  <si>
    <t>Niezawinione niedobory środków trwałych</t>
  </si>
  <si>
    <t>Koszty postępowania spornego i egzekucyjnego</t>
  </si>
  <si>
    <t>14</t>
  </si>
  <si>
    <t>Odpisy aktualizacyjne z tytułu niedoborów składników majątku obrotowego</t>
  </si>
  <si>
    <t>15</t>
  </si>
  <si>
    <t>Odpisy aktualizujące wartość należności wątpliwych i nieściągalnych</t>
  </si>
  <si>
    <t>16</t>
  </si>
  <si>
    <t>Składki na rzecz organizacji społecznych</t>
  </si>
  <si>
    <t>17</t>
  </si>
  <si>
    <t>Trwała utrata wartości z tyt. ostrożnej wyceny</t>
  </si>
  <si>
    <t>towary</t>
  </si>
  <si>
    <t>materiały</t>
  </si>
  <si>
    <t>środki trwałe</t>
  </si>
  <si>
    <t>Zwrot kosztów upomnień</t>
  </si>
  <si>
    <t>Zwrot wydatków z lat ubiegłych</t>
  </si>
  <si>
    <t>Korekta roczna odliczonego podatku VAT</t>
  </si>
  <si>
    <t xml:space="preserve">"Końcówki " VAT </t>
  </si>
  <si>
    <t>Wpłaty sponsorów na imprezy organizowane przez Powiat</t>
  </si>
  <si>
    <t>zwroty dotacji z lat ubiegłych</t>
  </si>
  <si>
    <t>Zapłacone kary i odszkodowania</t>
  </si>
  <si>
    <t>Zwrot dotacji z lat ubiegłych</t>
  </si>
  <si>
    <t>Zwrot kosztów używania samochodu służbowego do celów prywatnych</t>
  </si>
  <si>
    <t>Wynagrodzenie płatnika ZUS i podatków dochodowych</t>
  </si>
  <si>
    <t>Raty za rok 2021 i następne lata z tyt.sprzedaży gruntów - Powiatu</t>
  </si>
  <si>
    <t xml:space="preserve">Kwota zobowiazań zabezpieczonych otrzymanymi (niewykazanymi w bilansie) gwarancjami i poręczeniami                                                                                                  według stanu na:      </t>
  </si>
  <si>
    <t>1.01.-31.12.2020 r.</t>
  </si>
  <si>
    <t>Wydatki poniesione przez Starostwa w związku z pandemią COVID-19</t>
  </si>
  <si>
    <t>kary, grzywny, odszkodowania</t>
  </si>
  <si>
    <t>Korzyst.z nieruchom. (w tym bezumowne)</t>
  </si>
  <si>
    <t>Zwrot opłat sądowych, kosztów upomnień i innych wierzytelności</t>
  </si>
  <si>
    <t>Strata ze sprzedaży środków trwałych i wartości niematerialnych i prawnych</t>
  </si>
  <si>
    <t>tabela nr 18</t>
  </si>
  <si>
    <t>Tabela nr 17</t>
  </si>
  <si>
    <t>Kwota i charakter poszczególnych pozycji przychodów lub kosztów o nadzwyczajnej wartości lub które wystąpiły incydentalnie</t>
  </si>
  <si>
    <t>Tabela 11.     Zobowiązania warunkowe na dzień bilansowy</t>
  </si>
  <si>
    <t>Świadczenia emerytalne (odprawy emerytalne)</t>
  </si>
  <si>
    <t>w tym ekwiwalent</t>
  </si>
  <si>
    <t>składki od ekwiwalentu</t>
  </si>
  <si>
    <t>Zwroty niewykorzyst.dotacji (Fundusz Dróg)</t>
  </si>
  <si>
    <t>końcówki VAT - koszty</t>
  </si>
  <si>
    <t>Zwiększenia w ciagu okresu sprawozdawczego</t>
  </si>
  <si>
    <t>Sprawozdanie finansowe za rok 2021 rok</t>
  </si>
  <si>
    <t>od 01.01.2021 r. do 31.12.2021 r.</t>
  </si>
  <si>
    <t>Niewykorzystane zgodnie z przeznaczeniem utworzone uprzednio rezerwy</t>
  </si>
  <si>
    <t>Dochód ze sprzedaży złomu</t>
  </si>
  <si>
    <t>Otrzymane odszkodowania</t>
  </si>
  <si>
    <t>Opłata za korzystanie z terminala płatniczego i opłata akceptanta -uiszczona przez Fundację Polska Bezgotówkowa</t>
  </si>
  <si>
    <t>Doch do. Powiatowego Punktu Szczepień</t>
  </si>
  <si>
    <t>1.01.-31.12.2021 r.</t>
  </si>
  <si>
    <t>Koszty upomnień</t>
  </si>
  <si>
    <t xml:space="preserve"> Tabela nr 18 - Inne informacje - wydatki zwiazane z pandemią COVID-19</t>
  </si>
  <si>
    <t>Umowy zlecenia z pochodnymi - Powiat.Punkt Szczepień</t>
  </si>
  <si>
    <t>Zakup energii i poz.usług - w tym PPS</t>
  </si>
  <si>
    <t>Materiały zakupione w zw. z pandemią COVID, w tym Pow.Punktem Szczepień</t>
  </si>
  <si>
    <t>Szkolenie pracowników</t>
  </si>
  <si>
    <t xml:space="preserve">                2022-03-22                                                 ………………………………………..</t>
  </si>
  <si>
    <t>inne informacje - wydatki zwiazane z pandemią COVID-19</t>
  </si>
  <si>
    <t xml:space="preserve">                                                   2022-03-22</t>
  </si>
  <si>
    <t>………………………………                                                 2022-03-22</t>
  </si>
  <si>
    <t xml:space="preserve">Gotówka z Biura rzeczy znalezionych </t>
  </si>
  <si>
    <t>Umorzone grzywny z WUAIB i należności z tyt.kosztów upomnienia</t>
  </si>
  <si>
    <t>Kaa za niedotr.termonu zawarcia umowy dostawy energii elektr. -CUP</t>
  </si>
  <si>
    <t>Suma ubezpieczeniowa z polisy ubezpieczeniowej- 18.421.882,98 zł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</si>
</sst>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_ ;[Red]\-#,##0.00\ "/>
  </numFmts>
  <fonts count="3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"/>
      <family val="2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sz val="10"/>
      <name val="Arial CE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 CE"/>
      <charset val="238"/>
    </font>
    <font>
      <sz val="11"/>
      <color theme="0"/>
      <name val="Calibri"/>
      <family val="2"/>
      <charset val="238"/>
      <scheme val="minor"/>
    </font>
    <font>
      <sz val="8"/>
      <name val="Arial CE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</font>
    <font>
      <b/>
      <sz val="11"/>
      <color rgb="FFFF000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6">
    <xf numFmtId="0" fontId="0" fillId="0" borderId="0"/>
    <xf numFmtId="4" fontId="2" fillId="0" borderId="0" applyBorder="0" applyAlignment="0">
      <alignment horizontal="center" vertical="center" wrapText="1"/>
    </xf>
    <xf numFmtId="1" fontId="4" fillId="0" borderId="2" applyBorder="0">
      <alignment horizontal="center" vertical="center"/>
    </xf>
    <xf numFmtId="1" fontId="5" fillId="0" borderId="0" applyBorder="0">
      <alignment horizontal="left" vertical="center"/>
    </xf>
    <xf numFmtId="4" fontId="6" fillId="0" borderId="2" applyBorder="0">
      <alignment vertical="center" wrapText="1"/>
    </xf>
    <xf numFmtId="0" fontId="8" fillId="0" borderId="1" applyBorder="0">
      <alignment vertical="center" wrapText="1"/>
      <protection locked="0"/>
    </xf>
    <xf numFmtId="0" fontId="6" fillId="3" borderId="11" applyBorder="0">
      <alignment horizontal="center" vertical="center" wrapText="1"/>
      <protection locked="0"/>
    </xf>
    <xf numFmtId="1" fontId="6" fillId="0" borderId="2" applyBorder="0">
      <alignment horizontal="center" vertical="center"/>
      <protection locked="0"/>
    </xf>
    <xf numFmtId="4" fontId="6" fillId="0" borderId="1" applyBorder="0">
      <alignment horizontal="right" vertical="center" wrapText="1"/>
    </xf>
    <xf numFmtId="4" fontId="4" fillId="0" borderId="1" applyBorder="0">
      <alignment horizontal="right" vertical="center" wrapText="1"/>
      <protection locked="0"/>
    </xf>
    <xf numFmtId="4" fontId="6" fillId="0" borderId="1">
      <alignment horizontal="right" vertical="center" wrapText="1"/>
      <protection locked="0"/>
    </xf>
    <xf numFmtId="0" fontId="6" fillId="0" borderId="6" applyBorder="0">
      <alignment vertical="center"/>
      <protection locked="0"/>
    </xf>
    <xf numFmtId="4" fontId="6" fillId="0" borderId="31" applyBorder="0">
      <alignment horizontal="centerContinuous" vertical="center" wrapText="1"/>
      <protection locked="0"/>
    </xf>
    <xf numFmtId="4" fontId="7" fillId="0" borderId="0" applyBorder="0">
      <alignment horizontal="left" vertical="center"/>
      <protection locked="0"/>
    </xf>
    <xf numFmtId="4" fontId="4" fillId="0" borderId="1" applyBorder="0">
      <alignment horizontal="right" vertical="center" wrapText="1"/>
    </xf>
    <xf numFmtId="0" fontId="25" fillId="0" borderId="0"/>
  </cellStyleXfs>
  <cellXfs count="539">
    <xf numFmtId="0" fontId="0" fillId="0" borderId="0" xfId="0"/>
    <xf numFmtId="0" fontId="0" fillId="0" borderId="0" xfId="0" applyAlignment="1"/>
    <xf numFmtId="0" fontId="0" fillId="0" borderId="0" xfId="0" applyAlignment="1">
      <alignment vertical="center" wrapText="1"/>
    </xf>
    <xf numFmtId="0" fontId="0" fillId="0" borderId="1" xfId="0" applyBorder="1"/>
    <xf numFmtId="4" fontId="3" fillId="0" borderId="0" xfId="1" applyFont="1" applyBorder="1" applyAlignment="1">
      <alignment vertical="center"/>
    </xf>
    <xf numFmtId="4" fontId="2" fillId="0" borderId="0" xfId="1" applyFont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/>
    <xf numFmtId="4" fontId="6" fillId="0" borderId="1" xfId="8" applyBorder="1">
      <alignment horizontal="right" vertical="center" wrapText="1"/>
    </xf>
    <xf numFmtId="1" fontId="4" fillId="0" borderId="2" xfId="2" applyBorder="1" applyProtection="1">
      <alignment horizontal="center" vertical="center"/>
      <protection locked="0"/>
    </xf>
    <xf numFmtId="0" fontId="8" fillId="0" borderId="1" xfId="5" applyBorder="1">
      <alignment vertical="center" wrapText="1"/>
      <protection locked="0"/>
    </xf>
    <xf numFmtId="4" fontId="4" fillId="0" borderId="8" xfId="9" applyBorder="1">
      <alignment horizontal="right" vertical="center" wrapText="1"/>
      <protection locked="0"/>
    </xf>
    <xf numFmtId="1" fontId="6" fillId="0" borderId="12" xfId="7" applyBorder="1">
      <alignment horizontal="center" vertical="center"/>
      <protection locked="0"/>
    </xf>
    <xf numFmtId="4" fontId="6" fillId="0" borderId="6" xfId="8" applyBorder="1">
      <alignment horizontal="right" vertical="center" wrapText="1"/>
    </xf>
    <xf numFmtId="4" fontId="6" fillId="0" borderId="7" xfId="8" applyBorder="1">
      <alignment horizontal="right" vertical="center" wrapText="1"/>
    </xf>
    <xf numFmtId="0" fontId="13" fillId="0" borderId="0" xfId="0" applyFont="1"/>
    <xf numFmtId="0" fontId="15" fillId="0" borderId="0" xfId="0" applyFont="1"/>
    <xf numFmtId="0" fontId="9" fillId="0" borderId="0" xfId="0" applyFont="1" applyAlignment="1">
      <alignment horizontal="right"/>
    </xf>
    <xf numFmtId="4" fontId="4" fillId="0" borderId="0" xfId="0" applyNumberFormat="1" applyFont="1" applyBorder="1" applyAlignment="1">
      <alignment vertical="center"/>
    </xf>
    <xf numFmtId="1" fontId="4" fillId="0" borderId="0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vertical="center" wrapText="1"/>
    </xf>
    <xf numFmtId="4" fontId="6" fillId="0" borderId="1" xfId="4" applyFont="1" applyBorder="1" applyProtection="1">
      <alignment vertical="center" wrapText="1"/>
      <protection locked="0"/>
    </xf>
    <xf numFmtId="0" fontId="8" fillId="0" borderId="1" xfId="5" applyFont="1" applyBorder="1">
      <alignment vertical="center" wrapText="1"/>
      <protection locked="0"/>
    </xf>
    <xf numFmtId="4" fontId="6" fillId="0" borderId="6" xfId="4" applyFont="1" applyBorder="1" applyProtection="1">
      <alignment vertical="center" wrapText="1"/>
      <protection locked="0"/>
    </xf>
    <xf numFmtId="0" fontId="4" fillId="0" borderId="1" xfId="5" applyFont="1" applyBorder="1">
      <alignment vertical="center" wrapText="1"/>
      <protection locked="0"/>
    </xf>
    <xf numFmtId="4" fontId="6" fillId="0" borderId="1" xfId="10" applyFont="1" applyBorder="1">
      <alignment horizontal="right" vertical="center" wrapText="1"/>
      <protection locked="0"/>
    </xf>
    <xf numFmtId="4" fontId="6" fillId="0" borderId="8" xfId="8" applyFont="1" applyBorder="1">
      <alignment horizontal="right" vertical="center" wrapText="1"/>
    </xf>
    <xf numFmtId="4" fontId="6" fillId="0" borderId="1" xfId="8" applyFont="1" applyBorder="1">
      <alignment horizontal="right" vertical="center" wrapText="1"/>
    </xf>
    <xf numFmtId="4" fontId="4" fillId="0" borderId="1" xfId="9" applyFont="1" applyBorder="1">
      <alignment horizontal="right" vertical="center" wrapText="1"/>
      <protection locked="0"/>
    </xf>
    <xf numFmtId="4" fontId="6" fillId="0" borderId="6" xfId="8" applyFont="1" applyBorder="1">
      <alignment horizontal="right" vertical="center" wrapText="1"/>
    </xf>
    <xf numFmtId="4" fontId="6" fillId="0" borderId="7" xfId="8" applyFont="1" applyBorder="1">
      <alignment horizontal="right" vertical="center" wrapText="1"/>
    </xf>
    <xf numFmtId="0" fontId="16" fillId="3" borderId="13" xfId="6" applyFont="1" applyBorder="1">
      <alignment horizontal="center" vertical="center" wrapText="1"/>
      <protection locked="0"/>
    </xf>
    <xf numFmtId="0" fontId="17" fillId="0" borderId="1" xfId="5" applyFont="1" applyBorder="1">
      <alignment vertical="center" wrapText="1"/>
      <protection locked="0"/>
    </xf>
    <xf numFmtId="0" fontId="0" fillId="0" borderId="0" xfId="0" applyFill="1"/>
    <xf numFmtId="0" fontId="19" fillId="0" borderId="0" xfId="0" applyFont="1"/>
    <xf numFmtId="0" fontId="20" fillId="0" borderId="1" xfId="5" applyFont="1" applyBorder="1">
      <alignment vertical="center" wrapText="1"/>
      <protection locked="0"/>
    </xf>
    <xf numFmtId="4" fontId="4" fillId="0" borderId="30" xfId="9" applyBorder="1">
      <alignment horizontal="right" vertical="center" wrapText="1"/>
      <protection locked="0"/>
    </xf>
    <xf numFmtId="0" fontId="22" fillId="0" borderId="0" xfId="0" applyFont="1"/>
    <xf numFmtId="0" fontId="22" fillId="0" borderId="1" xfId="0" applyFont="1" applyBorder="1" applyAlignment="1">
      <alignment horizontal="center" vertical="center"/>
    </xf>
    <xf numFmtId="0" fontId="6" fillId="3" borderId="1" xfId="6" applyFont="1" applyBorder="1">
      <alignment horizontal="center" vertical="center" wrapText="1"/>
      <protection locked="0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0" fillId="0" borderId="0" xfId="0" applyNumberFormat="1"/>
    <xf numFmtId="0" fontId="6" fillId="3" borderId="11" xfId="6" applyBorder="1">
      <alignment horizontal="center" vertical="center" wrapText="1"/>
      <protection locked="0"/>
    </xf>
    <xf numFmtId="0" fontId="6" fillId="3" borderId="4" xfId="6" applyBorder="1">
      <alignment horizontal="center" vertical="center" wrapText="1"/>
      <protection locked="0"/>
    </xf>
    <xf numFmtId="1" fontId="5" fillId="0" borderId="0" xfId="3" applyProtection="1">
      <alignment horizontal="left" vertical="center"/>
      <protection locked="0"/>
    </xf>
    <xf numFmtId="0" fontId="18" fillId="0" borderId="0" xfId="0" applyFont="1"/>
    <xf numFmtId="0" fontId="23" fillId="0" borderId="0" xfId="5" applyFont="1" applyBorder="1">
      <alignment vertical="center" wrapText="1"/>
      <protection locked="0"/>
    </xf>
    <xf numFmtId="0" fontId="0" fillId="0" borderId="8" xfId="0" applyBorder="1"/>
    <xf numFmtId="1" fontId="6" fillId="0" borderId="0" xfId="0" applyNumberFormat="1" applyFont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 wrapText="1"/>
    </xf>
    <xf numFmtId="0" fontId="6" fillId="3" borderId="29" xfId="6" applyBorder="1">
      <alignment horizontal="center" vertical="center" wrapText="1"/>
      <protection locked="0"/>
    </xf>
    <xf numFmtId="4" fontId="6" fillId="0" borderId="12" xfId="12" applyBorder="1" applyAlignment="1">
      <alignment horizontal="centerContinuous" vertical="center" wrapText="1"/>
      <protection locked="0"/>
    </xf>
    <xf numFmtId="4" fontId="6" fillId="0" borderId="6" xfId="12" applyBorder="1">
      <alignment horizontal="centerContinuous" vertical="center" wrapText="1"/>
      <protection locked="0"/>
    </xf>
    <xf numFmtId="4" fontId="6" fillId="0" borderId="32" xfId="8" applyBorder="1">
      <alignment horizontal="right" vertical="center" wrapText="1"/>
    </xf>
    <xf numFmtId="4" fontId="4" fillId="0" borderId="0" xfId="0" applyNumberFormat="1" applyFont="1" applyBorder="1" applyAlignment="1">
      <alignment horizontal="left" vertical="center"/>
    </xf>
    <xf numFmtId="3" fontId="6" fillId="0" borderId="0" xfId="0" applyNumberFormat="1" applyFont="1" applyBorder="1" applyAlignment="1">
      <alignment horizontal="center" vertical="center"/>
    </xf>
    <xf numFmtId="4" fontId="6" fillId="0" borderId="6" xfId="12" applyBorder="1" applyAlignment="1">
      <alignment horizontal="centerContinuous" vertical="center" wrapText="1"/>
      <protection locked="0"/>
    </xf>
    <xf numFmtId="0" fontId="24" fillId="0" borderId="0" xfId="0" applyFont="1"/>
    <xf numFmtId="0" fontId="0" fillId="0" borderId="6" xfId="0" applyBorder="1"/>
    <xf numFmtId="0" fontId="4" fillId="3" borderId="1" xfId="6" applyFont="1" applyBorder="1" applyAlignment="1">
      <alignment horizontal="left" vertical="center" wrapText="1"/>
      <protection locked="0"/>
    </xf>
    <xf numFmtId="0" fontId="6" fillId="3" borderId="1" xfId="6" applyFont="1" applyBorder="1" applyAlignment="1">
      <alignment horizontal="left" vertical="center" wrapText="1"/>
      <protection locked="0"/>
    </xf>
    <xf numFmtId="1" fontId="6" fillId="0" borderId="0" xfId="7" applyBorder="1">
      <alignment horizontal="center" vertical="center"/>
      <protection locked="0"/>
    </xf>
    <xf numFmtId="4" fontId="6" fillId="0" borderId="0" xfId="4" applyBorder="1" applyProtection="1">
      <alignment vertical="center" wrapText="1"/>
      <protection locked="0"/>
    </xf>
    <xf numFmtId="4" fontId="6" fillId="0" borderId="0" xfId="8" applyBorder="1">
      <alignment horizontal="right" vertical="center" wrapText="1"/>
    </xf>
    <xf numFmtId="1" fontId="4" fillId="0" borderId="0" xfId="2" applyBorder="1" applyProtection="1">
      <alignment horizontal="center" vertical="center"/>
      <protection locked="0"/>
    </xf>
    <xf numFmtId="0" fontId="8" fillId="0" borderId="0" xfId="5" applyBorder="1">
      <alignment vertical="center" wrapText="1"/>
      <protection locked="0"/>
    </xf>
    <xf numFmtId="4" fontId="4" fillId="0" borderId="0" xfId="9" applyBorder="1">
      <alignment horizontal="right" vertical="center" wrapText="1"/>
      <protection locked="0"/>
    </xf>
    <xf numFmtId="0" fontId="25" fillId="0" borderId="0" xfId="5" applyFont="1" applyBorder="1" applyAlignment="1">
      <alignment horizontal="center" vertical="center" wrapText="1"/>
      <protection locked="0"/>
    </xf>
    <xf numFmtId="16" fontId="4" fillId="3" borderId="2" xfId="6" applyNumberFormat="1" applyFont="1" applyBorder="1" applyAlignment="1">
      <alignment horizontal="center" vertical="center" wrapText="1"/>
      <protection locked="0"/>
    </xf>
    <xf numFmtId="0" fontId="4" fillId="3" borderId="2" xfId="6" applyFont="1" applyBorder="1" applyAlignment="1">
      <alignment horizontal="center" vertical="center" wrapText="1"/>
      <protection locked="0"/>
    </xf>
    <xf numFmtId="0" fontId="6" fillId="3" borderId="2" xfId="6" applyFont="1" applyBorder="1" applyAlignment="1">
      <alignment horizontal="center" vertical="center" wrapText="1"/>
      <protection locked="0"/>
    </xf>
    <xf numFmtId="0" fontId="4" fillId="3" borderId="12" xfId="6" applyFont="1" applyBorder="1" applyAlignment="1">
      <alignment horizontal="center" vertical="center" wrapText="1"/>
      <protection locked="0"/>
    </xf>
    <xf numFmtId="0" fontId="4" fillId="3" borderId="6" xfId="6" applyFont="1" applyBorder="1" applyAlignment="1">
      <alignment horizontal="left" vertical="center" wrapText="1"/>
      <protection locked="0"/>
    </xf>
    <xf numFmtId="0" fontId="11" fillId="3" borderId="6" xfId="6" applyFont="1" applyBorder="1" applyAlignment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4" fontId="4" fillId="0" borderId="0" xfId="9" applyBorder="1" applyAlignment="1">
      <alignment vertical="center" wrapText="1"/>
      <protection locked="0"/>
    </xf>
    <xf numFmtId="4" fontId="17" fillId="0" borderId="0" xfId="9" applyFont="1" applyBorder="1" applyAlignment="1">
      <alignment vertical="center" wrapText="1"/>
      <protection locked="0"/>
    </xf>
    <xf numFmtId="0" fontId="27" fillId="0" borderId="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28" fillId="0" borderId="1" xfId="0" applyFont="1" applyBorder="1" applyAlignment="1"/>
    <xf numFmtId="0" fontId="28" fillId="0" borderId="9" xfId="0" applyFont="1" applyBorder="1" applyAlignment="1"/>
    <xf numFmtId="0" fontId="0" fillId="0" borderId="9" xfId="0" applyBorder="1"/>
    <xf numFmtId="0" fontId="0" fillId="0" borderId="48" xfId="0" applyBorder="1"/>
    <xf numFmtId="0" fontId="12" fillId="0" borderId="49" xfId="0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0" fillId="0" borderId="50" xfId="0" applyBorder="1"/>
    <xf numFmtId="0" fontId="0" fillId="0" borderId="51" xfId="0" applyBorder="1"/>
    <xf numFmtId="0" fontId="25" fillId="0" borderId="0" xfId="5" applyFont="1" applyBorder="1" applyAlignment="1">
      <alignment horizontal="left" vertical="center" wrapText="1"/>
      <protection locked="0"/>
    </xf>
    <xf numFmtId="0" fontId="28" fillId="0" borderId="2" xfId="0" applyFont="1" applyBorder="1" applyAlignment="1">
      <alignment vertical="center"/>
    </xf>
    <xf numFmtId="0" fontId="28" fillId="0" borderId="44" xfId="0" applyFont="1" applyBorder="1" applyAlignment="1">
      <alignment vertical="center"/>
    </xf>
    <xf numFmtId="0" fontId="0" fillId="0" borderId="0" xfId="0" applyAlignment="1">
      <alignment horizontal="center"/>
    </xf>
    <xf numFmtId="0" fontId="15" fillId="0" borderId="0" xfId="0" applyFont="1" applyAlignment="1">
      <alignment wrapText="1"/>
    </xf>
    <xf numFmtId="0" fontId="10" fillId="0" borderId="12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" fillId="0" borderId="0" xfId="0" applyFont="1"/>
    <xf numFmtId="0" fontId="29" fillId="0" borderId="1" xfId="0" applyFont="1" applyBorder="1" applyAlignment="1">
      <alignment horizontal="center" vertical="center"/>
    </xf>
    <xf numFmtId="2" fontId="1" fillId="0" borderId="1" xfId="0" applyNumberFormat="1" applyFont="1" applyBorder="1"/>
    <xf numFmtId="0" fontId="9" fillId="0" borderId="0" xfId="0" applyFont="1" applyAlignment="1"/>
    <xf numFmtId="0" fontId="22" fillId="0" borderId="8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1" fillId="0" borderId="2" xfId="0" applyFont="1" applyBorder="1"/>
    <xf numFmtId="2" fontId="1" fillId="0" borderId="8" xfId="0" applyNumberFormat="1" applyFont="1" applyBorder="1"/>
    <xf numFmtId="16" fontId="1" fillId="0" borderId="2" xfId="0" applyNumberFormat="1" applyFont="1" applyBorder="1"/>
    <xf numFmtId="0" fontId="1" fillId="0" borderId="0" xfId="0" applyFont="1" applyBorder="1"/>
    <xf numFmtId="1" fontId="4" fillId="0" borderId="2" xfId="7" applyFont="1" applyBorder="1">
      <alignment horizontal="center" vertical="center"/>
      <protection locked="0"/>
    </xf>
    <xf numFmtId="0" fontId="27" fillId="0" borderId="19" xfId="0" applyFont="1" applyBorder="1" applyAlignment="1">
      <alignment horizontal="center" vertical="center" wrapText="1"/>
    </xf>
    <xf numFmtId="4" fontId="4" fillId="0" borderId="0" xfId="9" applyBorder="1" applyAlignment="1">
      <alignment horizontal="center" vertical="center" wrapText="1"/>
      <protection locked="0"/>
    </xf>
    <xf numFmtId="4" fontId="17" fillId="0" borderId="0" xfId="9" applyFont="1" applyBorder="1" applyAlignment="1">
      <alignment horizontal="center" vertical="center" wrapText="1"/>
      <protection locked="0"/>
    </xf>
    <xf numFmtId="0" fontId="27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0" fillId="0" borderId="2" xfId="0" applyBorder="1"/>
    <xf numFmtId="0" fontId="0" fillId="0" borderId="12" xfId="0" applyBorder="1"/>
    <xf numFmtId="4" fontId="0" fillId="0" borderId="6" xfId="0" applyNumberFormat="1" applyBorder="1"/>
    <xf numFmtId="4" fontId="0" fillId="0" borderId="7" xfId="0" applyNumberFormat="1" applyBorder="1"/>
    <xf numFmtId="4" fontId="4" fillId="0" borderId="0" xfId="9" applyBorder="1" applyAlignment="1">
      <alignment horizontal="center" vertical="center" wrapText="1"/>
      <protection locked="0"/>
    </xf>
    <xf numFmtId="4" fontId="17" fillId="0" borderId="0" xfId="9" applyFont="1" applyBorder="1" applyAlignment="1">
      <alignment horizontal="center" vertical="center" wrapText="1"/>
      <protection locked="0"/>
    </xf>
    <xf numFmtId="0" fontId="22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8" fillId="0" borderId="50" xfId="0" applyFont="1" applyBorder="1" applyAlignment="1">
      <alignment horizontal="center" vertical="center"/>
    </xf>
    <xf numFmtId="2" fontId="28" fillId="0" borderId="50" xfId="0" applyNumberFormat="1" applyFont="1" applyBorder="1"/>
    <xf numFmtId="2" fontId="28" fillId="0" borderId="50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2" fontId="28" fillId="0" borderId="51" xfId="0" applyNumberFormat="1" applyFont="1" applyBorder="1"/>
    <xf numFmtId="0" fontId="22" fillId="0" borderId="1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2" fontId="10" fillId="0" borderId="50" xfId="0" applyNumberFormat="1" applyFont="1" applyBorder="1" applyAlignment="1">
      <alignment horizontal="center" vertical="center"/>
    </xf>
    <xf numFmtId="2" fontId="0" fillId="0" borderId="1" xfId="0" applyNumberFormat="1" applyBorder="1"/>
    <xf numFmtId="0" fontId="12" fillId="0" borderId="1" xfId="0" applyFont="1" applyBorder="1" applyAlignment="1">
      <alignment horizontal="right"/>
    </xf>
    <xf numFmtId="2" fontId="12" fillId="0" borderId="1" xfId="0" applyNumberFormat="1" applyFont="1" applyBorder="1"/>
    <xf numFmtId="0" fontId="12" fillId="0" borderId="1" xfId="0" applyFont="1" applyBorder="1"/>
    <xf numFmtId="4" fontId="4" fillId="0" borderId="0" xfId="9" applyBorder="1" applyAlignment="1">
      <alignment vertical="center"/>
      <protection locked="0"/>
    </xf>
    <xf numFmtId="4" fontId="4" fillId="0" borderId="0" xfId="9" applyBorder="1" applyAlignment="1">
      <alignment horizontal="center" vertical="center"/>
      <protection locked="0"/>
    </xf>
    <xf numFmtId="0" fontId="12" fillId="0" borderId="1" xfId="0" applyFont="1" applyBorder="1" applyAlignment="1">
      <alignment horizontal="center"/>
    </xf>
    <xf numFmtId="0" fontId="0" fillId="0" borderId="1" xfId="0" applyFont="1" applyBorder="1"/>
    <xf numFmtId="0" fontId="28" fillId="0" borderId="2" xfId="0" applyFont="1" applyBorder="1" applyAlignment="1">
      <alignment horizontal="center"/>
    </xf>
    <xf numFmtId="0" fontId="29" fillId="0" borderId="8" xfId="0" applyFont="1" applyBorder="1" applyAlignment="1">
      <alignment horizontal="center" vertical="center" wrapText="1"/>
    </xf>
    <xf numFmtId="0" fontId="12" fillId="0" borderId="12" xfId="0" applyFont="1" applyBorder="1"/>
    <xf numFmtId="0" fontId="12" fillId="0" borderId="6" xfId="0" applyFont="1" applyBorder="1"/>
    <xf numFmtId="4" fontId="12" fillId="0" borderId="6" xfId="0" applyNumberFormat="1" applyFont="1" applyBorder="1"/>
    <xf numFmtId="0" fontId="12" fillId="0" borderId="0" xfId="0" applyFont="1"/>
    <xf numFmtId="2" fontId="22" fillId="0" borderId="1" xfId="0" applyNumberFormat="1" applyFont="1" applyBorder="1" applyAlignment="1">
      <alignment horizontal="right"/>
    </xf>
    <xf numFmtId="0" fontId="29" fillId="0" borderId="2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29" fillId="0" borderId="8" xfId="0" applyFont="1" applyBorder="1" applyAlignment="1">
      <alignment horizontal="center"/>
    </xf>
    <xf numFmtId="2" fontId="22" fillId="0" borderId="8" xfId="0" applyNumberFormat="1" applyFont="1" applyBorder="1" applyAlignment="1">
      <alignment horizontal="right"/>
    </xf>
    <xf numFmtId="4" fontId="12" fillId="0" borderId="7" xfId="0" applyNumberFormat="1" applyFont="1" applyBorder="1"/>
    <xf numFmtId="0" fontId="1" fillId="0" borderId="44" xfId="0" applyFont="1" applyBorder="1"/>
    <xf numFmtId="0" fontId="1" fillId="0" borderId="9" xfId="0" applyFont="1" applyBorder="1"/>
    <xf numFmtId="2" fontId="1" fillId="0" borderId="9" xfId="0" applyNumberFormat="1" applyFont="1" applyBorder="1"/>
    <xf numFmtId="2" fontId="1" fillId="0" borderId="48" xfId="0" applyNumberFormat="1" applyFont="1" applyBorder="1"/>
    <xf numFmtId="0" fontId="22" fillId="0" borderId="49" xfId="0" applyFont="1" applyBorder="1"/>
    <xf numFmtId="0" fontId="22" fillId="0" borderId="50" xfId="0" applyFont="1" applyBorder="1"/>
    <xf numFmtId="2" fontId="22" fillId="0" borderId="50" xfId="0" applyNumberFormat="1" applyFont="1" applyBorder="1"/>
    <xf numFmtId="2" fontId="22" fillId="0" borderId="51" xfId="0" applyNumberFormat="1" applyFont="1" applyBorder="1"/>
    <xf numFmtId="0" fontId="1" fillId="0" borderId="19" xfId="0" applyFont="1" applyBorder="1"/>
    <xf numFmtId="0" fontId="1" fillId="0" borderId="13" xfId="0" applyFont="1" applyBorder="1"/>
    <xf numFmtId="2" fontId="1" fillId="0" borderId="13" xfId="0" applyNumberFormat="1" applyFont="1" applyBorder="1"/>
    <xf numFmtId="2" fontId="1" fillId="0" borderId="10" xfId="0" applyNumberFormat="1" applyFont="1" applyBorder="1"/>
    <xf numFmtId="0" fontId="29" fillId="0" borderId="12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1" fontId="30" fillId="0" borderId="0" xfId="3" applyFont="1" applyAlignment="1" applyProtection="1">
      <alignment horizontal="left" vertical="top"/>
      <protection locked="0"/>
    </xf>
    <xf numFmtId="0" fontId="6" fillId="3" borderId="19" xfId="6" applyBorder="1" applyAlignment="1">
      <alignment horizontal="center" vertical="center" wrapText="1"/>
      <protection locked="0"/>
    </xf>
    <xf numFmtId="0" fontId="6" fillId="3" borderId="13" xfId="6" applyBorder="1" applyAlignment="1">
      <alignment horizontal="left" vertical="center" wrapText="1"/>
      <protection locked="0"/>
    </xf>
    <xf numFmtId="0" fontId="6" fillId="3" borderId="52" xfId="6" applyBorder="1" applyAlignment="1">
      <alignment horizontal="center" vertical="center" wrapText="1"/>
      <protection locked="0"/>
    </xf>
    <xf numFmtId="0" fontId="6" fillId="3" borderId="46" xfId="6" applyBorder="1" applyAlignment="1">
      <alignment horizontal="center" vertical="center" wrapText="1"/>
      <protection locked="0"/>
    </xf>
    <xf numFmtId="0" fontId="6" fillId="3" borderId="53" xfId="6" applyBorder="1" applyAlignment="1">
      <alignment horizontal="center" vertical="center" wrapText="1"/>
      <protection locked="0"/>
    </xf>
    <xf numFmtId="0" fontId="6" fillId="3" borderId="54" xfId="6" applyBorder="1" applyAlignment="1">
      <alignment horizontal="center" vertical="center" wrapText="1"/>
      <protection locked="0"/>
    </xf>
    <xf numFmtId="0" fontId="11" fillId="3" borderId="46" xfId="6" applyFont="1" applyBorder="1" applyAlignment="1">
      <alignment horizontal="center" vertical="center" wrapText="1"/>
      <protection locked="0"/>
    </xf>
    <xf numFmtId="0" fontId="6" fillId="3" borderId="6" xfId="6" applyBorder="1" applyAlignment="1">
      <alignment horizontal="center" vertical="center" wrapText="1"/>
      <protection locked="0"/>
    </xf>
    <xf numFmtId="0" fontId="6" fillId="3" borderId="49" xfId="6" applyBorder="1" applyAlignment="1">
      <alignment horizontal="center" vertical="center" wrapText="1"/>
      <protection locked="0"/>
    </xf>
    <xf numFmtId="0" fontId="6" fillId="3" borderId="50" xfId="6" applyBorder="1" applyAlignment="1">
      <alignment horizontal="center" vertical="center" wrapText="1"/>
      <protection locked="0"/>
    </xf>
    <xf numFmtId="0" fontId="6" fillId="3" borderId="55" xfId="6" applyBorder="1" applyAlignment="1">
      <alignment horizontal="center" vertical="center" wrapText="1"/>
      <protection locked="0"/>
    </xf>
    <xf numFmtId="0" fontId="6" fillId="3" borderId="56" xfId="6" applyBorder="1" applyAlignment="1">
      <alignment horizontal="center" vertical="center" wrapText="1"/>
      <protection locked="0"/>
    </xf>
    <xf numFmtId="0" fontId="6" fillId="3" borderId="57" xfId="6" applyBorder="1" applyAlignment="1">
      <alignment horizontal="center" vertical="center" wrapText="1"/>
      <protection locked="0"/>
    </xf>
    <xf numFmtId="0" fontId="6" fillId="3" borderId="58" xfId="6" applyBorder="1" applyAlignment="1">
      <alignment horizontal="center" vertical="center" wrapText="1"/>
      <protection locked="0"/>
    </xf>
    <xf numFmtId="0" fontId="26" fillId="0" borderId="5" xfId="0" applyFont="1" applyBorder="1" applyAlignment="1">
      <alignment horizontal="center" vertical="center" wrapText="1"/>
    </xf>
    <xf numFmtId="0" fontId="6" fillId="3" borderId="51" xfId="6" applyBorder="1" applyAlignment="1">
      <alignment horizontal="center" vertical="center" wrapText="1"/>
      <protection locked="0"/>
    </xf>
    <xf numFmtId="0" fontId="16" fillId="3" borderId="28" xfId="6" applyFont="1" applyBorder="1" applyAlignment="1">
      <alignment horizontal="center" vertical="center" wrapText="1"/>
      <protection locked="0"/>
    </xf>
    <xf numFmtId="0" fontId="16" fillId="3" borderId="45" xfId="6" applyFont="1" applyBorder="1" applyAlignment="1">
      <alignment horizontal="center" vertical="center" wrapText="1"/>
      <protection locked="0"/>
    </xf>
    <xf numFmtId="0" fontId="16" fillId="3" borderId="61" xfId="6" applyFont="1" applyBorder="1" applyAlignment="1">
      <alignment horizontal="center" vertical="center" wrapText="1"/>
      <protection locked="0"/>
    </xf>
    <xf numFmtId="0" fontId="16" fillId="3" borderId="25" xfId="6" applyFont="1" applyBorder="1" applyAlignment="1">
      <alignment horizontal="center" vertical="center" wrapText="1"/>
      <protection locked="0"/>
    </xf>
    <xf numFmtId="0" fontId="16" fillId="3" borderId="24" xfId="6" applyFont="1" applyBorder="1" applyAlignment="1">
      <alignment horizontal="center" vertical="center" wrapText="1"/>
      <protection locked="0"/>
    </xf>
    <xf numFmtId="0" fontId="26" fillId="0" borderId="11" xfId="0" applyFont="1" applyBorder="1" applyAlignment="1">
      <alignment horizontal="center" vertical="center" wrapText="1"/>
    </xf>
    <xf numFmtId="0" fontId="31" fillId="0" borderId="0" xfId="0" applyFont="1"/>
    <xf numFmtId="164" fontId="16" fillId="3" borderId="13" xfId="6" applyNumberFormat="1" applyFont="1" applyBorder="1" applyAlignment="1">
      <alignment horizontal="center" vertical="center" wrapText="1"/>
      <protection locked="0"/>
    </xf>
    <xf numFmtId="164" fontId="16" fillId="3" borderId="10" xfId="6" applyNumberFormat="1" applyFont="1" applyBorder="1" applyAlignment="1">
      <alignment horizontal="center" vertical="center" wrapText="1"/>
      <protection locked="0"/>
    </xf>
    <xf numFmtId="164" fontId="6" fillId="3" borderId="13" xfId="6" applyNumberFormat="1" applyBorder="1" applyAlignment="1">
      <alignment horizontal="center" vertical="center" wrapText="1"/>
      <protection locked="0"/>
    </xf>
    <xf numFmtId="164" fontId="11" fillId="3" borderId="1" xfId="6" applyNumberFormat="1" applyFont="1" applyBorder="1" applyAlignment="1">
      <alignment horizontal="center" vertical="center" wrapText="1"/>
      <protection locked="0"/>
    </xf>
    <xf numFmtId="164" fontId="6" fillId="3" borderId="1" xfId="6" applyNumberFormat="1" applyBorder="1" applyAlignment="1">
      <alignment horizontal="center" vertical="center" wrapText="1"/>
      <protection locked="0"/>
    </xf>
    <xf numFmtId="164" fontId="0" fillId="0" borderId="1" xfId="0" applyNumberFormat="1" applyBorder="1"/>
    <xf numFmtId="164" fontId="16" fillId="3" borderId="1" xfId="6" applyNumberFormat="1" applyFont="1" applyBorder="1" applyAlignment="1">
      <alignment horizontal="center" vertical="center" wrapText="1"/>
      <protection locked="0"/>
    </xf>
    <xf numFmtId="164" fontId="16" fillId="3" borderId="8" xfId="6" applyNumberFormat="1" applyFont="1" applyBorder="1" applyAlignment="1">
      <alignment horizontal="center" vertical="center" wrapText="1"/>
      <protection locked="0"/>
    </xf>
    <xf numFmtId="164" fontId="16" fillId="3" borderId="6" xfId="6" applyNumberFormat="1" applyFont="1" applyBorder="1" applyAlignment="1">
      <alignment horizontal="center" vertical="center" wrapText="1"/>
      <protection locked="0"/>
    </xf>
    <xf numFmtId="164" fontId="6" fillId="3" borderId="6" xfId="6" applyNumberFormat="1" applyBorder="1" applyAlignment="1">
      <alignment horizontal="center" vertical="center" wrapText="1"/>
      <protection locked="0"/>
    </xf>
    <xf numFmtId="164" fontId="11" fillId="3" borderId="6" xfId="6" applyNumberFormat="1" applyFont="1" applyBorder="1" applyAlignment="1">
      <alignment horizontal="center" vertical="center" wrapText="1"/>
      <protection locked="0"/>
    </xf>
    <xf numFmtId="164" fontId="6" fillId="3" borderId="46" xfId="6" applyNumberFormat="1" applyBorder="1" applyAlignment="1">
      <alignment horizontal="center" vertical="center" wrapText="1"/>
      <protection locked="0"/>
    </xf>
    <xf numFmtId="164" fontId="0" fillId="0" borderId="6" xfId="0" applyNumberFormat="1" applyBorder="1"/>
    <xf numFmtId="164" fontId="16" fillId="3" borderId="7" xfId="6" applyNumberFormat="1" applyFont="1" applyBorder="1" applyAlignment="1">
      <alignment horizontal="center" vertical="center" wrapText="1"/>
      <protection locked="0"/>
    </xf>
    <xf numFmtId="164" fontId="0" fillId="0" borderId="0" xfId="0" applyNumberFormat="1"/>
    <xf numFmtId="164" fontId="16" fillId="3" borderId="26" xfId="6" applyNumberFormat="1" applyFont="1" applyBorder="1" applyAlignment="1">
      <alignment horizontal="center" vertical="center" wrapText="1"/>
      <protection locked="0"/>
    </xf>
    <xf numFmtId="164" fontId="16" fillId="3" borderId="19" xfId="6" applyNumberFormat="1" applyFont="1" applyBorder="1" applyAlignment="1">
      <alignment horizontal="center" vertical="center" wrapText="1"/>
      <protection locked="0"/>
    </xf>
    <xf numFmtId="164" fontId="16" fillId="3" borderId="27" xfId="6" applyNumberFormat="1" applyFont="1" applyBorder="1" applyAlignment="1">
      <alignment horizontal="center" vertical="center" wrapText="1"/>
      <protection locked="0"/>
    </xf>
    <xf numFmtId="164" fontId="16" fillId="3" borderId="42" xfId="6" applyNumberFormat="1" applyFont="1" applyBorder="1" applyAlignment="1">
      <alignment horizontal="center" vertical="center" wrapText="1"/>
      <protection locked="0"/>
    </xf>
    <xf numFmtId="164" fontId="0" fillId="0" borderId="19" xfId="0" applyNumberFormat="1" applyBorder="1"/>
    <xf numFmtId="164" fontId="0" fillId="0" borderId="10" xfId="0" applyNumberFormat="1" applyBorder="1"/>
    <xf numFmtId="164" fontId="6" fillId="3" borderId="19" xfId="6" applyNumberFormat="1" applyBorder="1" applyAlignment="1">
      <alignment horizontal="center" vertical="center" wrapText="1"/>
      <protection locked="0"/>
    </xf>
    <xf numFmtId="164" fontId="6" fillId="3" borderId="27" xfId="6" applyNumberFormat="1" applyBorder="1" applyAlignment="1">
      <alignment horizontal="center" vertical="center" wrapText="1"/>
      <protection locked="0"/>
    </xf>
    <xf numFmtId="164" fontId="16" fillId="3" borderId="20" xfId="6" applyNumberFormat="1" applyFont="1" applyBorder="1" applyAlignment="1">
      <alignment horizontal="center" vertical="center" wrapText="1"/>
      <protection locked="0"/>
    </xf>
    <xf numFmtId="164" fontId="16" fillId="3" borderId="34" xfId="6" applyNumberFormat="1" applyFont="1" applyBorder="1" applyAlignment="1">
      <alignment horizontal="center" vertical="center" wrapText="1"/>
      <protection locked="0"/>
    </xf>
    <xf numFmtId="164" fontId="0" fillId="0" borderId="2" xfId="0" applyNumberFormat="1" applyBorder="1"/>
    <xf numFmtId="164" fontId="0" fillId="0" borderId="8" xfId="0" applyNumberFormat="1" applyBorder="1"/>
    <xf numFmtId="164" fontId="16" fillId="3" borderId="36" xfId="6" applyNumberFormat="1" applyFont="1" applyBorder="1" applyAlignment="1">
      <alignment horizontal="center" vertical="center" wrapText="1"/>
      <protection locked="0"/>
    </xf>
    <xf numFmtId="164" fontId="6" fillId="3" borderId="12" xfId="6" applyNumberFormat="1" applyBorder="1" applyAlignment="1">
      <alignment horizontal="center" vertical="center" wrapText="1"/>
      <protection locked="0"/>
    </xf>
    <xf numFmtId="164" fontId="16" fillId="3" borderId="59" xfId="6" applyNumberFormat="1" applyFont="1" applyBorder="1" applyAlignment="1">
      <alignment horizontal="center" vertical="center" wrapText="1"/>
      <protection locked="0"/>
    </xf>
    <xf numFmtId="164" fontId="6" fillId="3" borderId="31" xfId="6" applyNumberFormat="1" applyBorder="1" applyAlignment="1">
      <alignment horizontal="center" vertical="center" wrapText="1"/>
      <protection locked="0"/>
    </xf>
    <xf numFmtId="164" fontId="16" fillId="3" borderId="35" xfId="6" applyNumberFormat="1" applyFont="1" applyBorder="1" applyAlignment="1">
      <alignment horizontal="center" vertical="center" wrapText="1"/>
      <protection locked="0"/>
    </xf>
    <xf numFmtId="164" fontId="0" fillId="0" borderId="12" xfId="0" applyNumberFormat="1" applyBorder="1"/>
    <xf numFmtId="164" fontId="0" fillId="0" borderId="7" xfId="0" applyNumberFormat="1" applyBorder="1"/>
    <xf numFmtId="0" fontId="0" fillId="0" borderId="1" xfId="0" applyBorder="1" applyAlignment="1">
      <alignment wrapText="1"/>
    </xf>
    <xf numFmtId="164" fontId="0" fillId="0" borderId="1" xfId="0" applyNumberFormat="1" applyBorder="1" applyAlignment="1"/>
    <xf numFmtId="164" fontId="0" fillId="0" borderId="8" xfId="0" applyNumberFormat="1" applyBorder="1" applyAlignment="1"/>
    <xf numFmtId="164" fontId="0" fillId="0" borderId="6" xfId="0" applyNumberFormat="1" applyBorder="1" applyAlignment="1"/>
    <xf numFmtId="164" fontId="12" fillId="0" borderId="1" xfId="0" applyNumberFormat="1" applyFont="1" applyBorder="1"/>
    <xf numFmtId="164" fontId="8" fillId="0" borderId="0" xfId="5" applyNumberFormat="1" applyBorder="1">
      <alignment vertical="center" wrapText="1"/>
      <protection locked="0"/>
    </xf>
    <xf numFmtId="16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center" wrapText="1"/>
    </xf>
    <xf numFmtId="164" fontId="22" fillId="0" borderId="1" xfId="0" applyNumberFormat="1" applyFont="1" applyBorder="1" applyAlignment="1">
      <alignment horizontal="right" wrapText="1"/>
    </xf>
    <xf numFmtId="164" fontId="22" fillId="0" borderId="8" xfId="0" applyNumberFormat="1" applyFont="1" applyBorder="1" applyAlignment="1">
      <alignment horizontal="right" wrapText="1"/>
    </xf>
    <xf numFmtId="164" fontId="0" fillId="0" borderId="1" xfId="0" applyNumberFormat="1" applyBorder="1" applyAlignment="1">
      <alignment wrapText="1"/>
    </xf>
    <xf numFmtId="0" fontId="12" fillId="0" borderId="2" xfId="0" applyFont="1" applyBorder="1" applyAlignment="1">
      <alignment horizontal="center"/>
    </xf>
    <xf numFmtId="164" fontId="12" fillId="0" borderId="1" xfId="0" applyNumberFormat="1" applyFont="1" applyBorder="1" applyAlignment="1">
      <alignment horizontal="center" wrapText="1"/>
    </xf>
    <xf numFmtId="164" fontId="10" fillId="0" borderId="1" xfId="0" applyNumberFormat="1" applyFont="1" applyBorder="1" applyAlignment="1">
      <alignment horizontal="right" wrapText="1"/>
    </xf>
    <xf numFmtId="164" fontId="10" fillId="0" borderId="8" xfId="0" applyNumberFormat="1" applyFont="1" applyBorder="1" applyAlignment="1">
      <alignment horizontal="right" wrapText="1"/>
    </xf>
    <xf numFmtId="164" fontId="0" fillId="0" borderId="9" xfId="0" applyNumberFormat="1" applyBorder="1"/>
    <xf numFmtId="164" fontId="0" fillId="0" borderId="48" xfId="0" applyNumberFormat="1" applyBorder="1"/>
    <xf numFmtId="164" fontId="10" fillId="0" borderId="50" xfId="0" applyNumberFormat="1" applyFont="1" applyBorder="1" applyAlignment="1">
      <alignment horizontal="right" vertical="center"/>
    </xf>
    <xf numFmtId="164" fontId="1" fillId="0" borderId="1" xfId="0" applyNumberFormat="1" applyFont="1" applyBorder="1"/>
    <xf numFmtId="0" fontId="18" fillId="0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" fontId="32" fillId="0" borderId="0" xfId="2" applyFont="1" applyBorder="1">
      <alignment horizontal="center" vertical="center"/>
    </xf>
    <xf numFmtId="0" fontId="18" fillId="0" borderId="0" xfId="0" applyFont="1" applyBorder="1" applyAlignment="1">
      <alignment wrapText="1"/>
    </xf>
    <xf numFmtId="0" fontId="18" fillId="0" borderId="0" xfId="0" applyFont="1" applyBorder="1" applyAlignment="1">
      <alignment vertical="center" wrapText="1"/>
    </xf>
    <xf numFmtId="0" fontId="33" fillId="0" borderId="0" xfId="0" applyFont="1" applyBorder="1" applyAlignment="1">
      <alignment horizontal="center" vertical="center" wrapText="1"/>
    </xf>
    <xf numFmtId="1" fontId="2" fillId="0" borderId="0" xfId="2" applyFont="1" applyBorder="1" applyAlignment="1">
      <alignment horizontal="left" vertical="center"/>
    </xf>
    <xf numFmtId="1" fontId="32" fillId="2" borderId="11" xfId="2" applyNumberFormat="1" applyFont="1" applyFill="1" applyBorder="1">
      <alignment horizontal="center" vertical="center"/>
    </xf>
    <xf numFmtId="4" fontId="2" fillId="2" borderId="4" xfId="4" applyFont="1" applyFill="1" applyBorder="1">
      <alignment vertical="center" wrapText="1"/>
    </xf>
    <xf numFmtId="4" fontId="3" fillId="0" borderId="5" xfId="0" applyNumberFormat="1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4" fontId="2" fillId="2" borderId="1" xfId="4" applyFont="1" applyFill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4" fontId="2" fillId="0" borderId="0" xfId="4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23" fillId="0" borderId="1" xfId="5" applyFont="1" applyFill="1" applyBorder="1" applyAlignment="1">
      <alignment vertical="center" wrapText="1"/>
      <protection locked="0"/>
    </xf>
    <xf numFmtId="0" fontId="36" fillId="0" borderId="1" xfId="0" applyFont="1" applyBorder="1" applyAlignment="1">
      <alignment vertical="center" wrapText="1"/>
    </xf>
    <xf numFmtId="0" fontId="37" fillId="0" borderId="1" xfId="5" applyFont="1" applyFill="1" applyBorder="1" applyAlignment="1">
      <alignment vertical="center" wrapText="1"/>
      <protection locked="0"/>
    </xf>
    <xf numFmtId="0" fontId="18" fillId="0" borderId="1" xfId="0" applyFont="1" applyBorder="1" applyAlignment="1">
      <alignment vertical="center" wrapText="1"/>
    </xf>
    <xf numFmtId="0" fontId="19" fillId="0" borderId="1" xfId="0" applyFont="1" applyBorder="1" applyAlignment="1"/>
    <xf numFmtId="1" fontId="2" fillId="0" borderId="0" xfId="7" applyFont="1" applyBorder="1" applyAlignment="1">
      <alignment vertical="center"/>
      <protection locked="0"/>
    </xf>
    <xf numFmtId="1" fontId="32" fillId="0" borderId="0" xfId="2" applyFont="1" applyBorder="1" applyProtection="1">
      <alignment horizontal="center" vertical="center"/>
      <protection locked="0"/>
    </xf>
    <xf numFmtId="14" fontId="23" fillId="0" borderId="0" xfId="5" applyNumberFormat="1" applyFont="1" applyBorder="1" applyAlignment="1">
      <alignment horizontal="left" vertical="center" wrapText="1"/>
      <protection locked="0"/>
    </xf>
    <xf numFmtId="4" fontId="2" fillId="0" borderId="0" xfId="8" applyFont="1" applyBorder="1">
      <alignment horizontal="right" vertical="center" wrapText="1"/>
    </xf>
    <xf numFmtId="1" fontId="17" fillId="0" borderId="0" xfId="2" applyFont="1" applyBorder="1" applyProtection="1">
      <alignment horizontal="center" vertical="center"/>
      <protection locked="0"/>
    </xf>
    <xf numFmtId="4" fontId="11" fillId="0" borderId="0" xfId="8" applyFont="1" applyBorder="1">
      <alignment horizontal="right" vertical="center" wrapText="1"/>
    </xf>
    <xf numFmtId="0" fontId="9" fillId="0" borderId="0" xfId="0" applyFont="1"/>
    <xf numFmtId="4" fontId="32" fillId="0" borderId="0" xfId="9" applyFont="1" applyBorder="1">
      <alignment horizontal="right" vertical="center" wrapText="1"/>
      <protection locked="0"/>
    </xf>
    <xf numFmtId="49" fontId="18" fillId="0" borderId="0" xfId="0" applyNumberFormat="1" applyFont="1"/>
    <xf numFmtId="0" fontId="18" fillId="0" borderId="1" xfId="0" applyFont="1" applyBorder="1" applyAlignment="1"/>
    <xf numFmtId="4" fontId="2" fillId="0" borderId="1" xfId="4" applyFont="1" applyFill="1" applyBorder="1" applyAlignment="1">
      <alignment vertical="center" wrapText="1"/>
    </xf>
    <xf numFmtId="4" fontId="34" fillId="0" borderId="1" xfId="4" applyFont="1" applyFill="1" applyBorder="1" applyAlignment="1">
      <alignment vertical="center" wrapText="1"/>
    </xf>
    <xf numFmtId="1" fontId="32" fillId="2" borderId="2" xfId="2" applyNumberFormat="1" applyFont="1" applyFill="1" applyBorder="1" applyAlignment="1">
      <alignment horizontal="center" vertical="center"/>
    </xf>
    <xf numFmtId="4" fontId="2" fillId="2" borderId="1" xfId="4" applyFont="1" applyFill="1" applyBorder="1" applyAlignment="1">
      <alignment horizontal="left" vertical="center" wrapText="1"/>
    </xf>
    <xf numFmtId="0" fontId="8" fillId="0" borderId="0" xfId="5" applyNumberFormat="1" applyBorder="1">
      <alignment vertical="center" wrapText="1"/>
      <protection locked="0"/>
    </xf>
    <xf numFmtId="8" fontId="27" fillId="0" borderId="1" xfId="0" applyNumberFormat="1" applyFont="1" applyBorder="1" applyAlignment="1">
      <alignment horizontal="center"/>
    </xf>
    <xf numFmtId="0" fontId="8" fillId="0" borderId="0" xfId="5" applyBorder="1" applyAlignment="1">
      <alignment horizontal="left" vertical="center" wrapText="1"/>
      <protection locked="0"/>
    </xf>
    <xf numFmtId="0" fontId="8" fillId="0" borderId="0" xfId="5" applyBorder="1" applyAlignment="1">
      <alignment horizontal="right" vertical="center" wrapText="1"/>
      <protection locked="0"/>
    </xf>
    <xf numFmtId="0" fontId="18" fillId="0" borderId="38" xfId="0" applyFont="1" applyBorder="1" applyAlignment="1">
      <alignment wrapText="1"/>
    </xf>
    <xf numFmtId="0" fontId="33" fillId="0" borderId="38" xfId="0" applyFont="1" applyBorder="1" applyAlignment="1">
      <alignment wrapText="1"/>
    </xf>
    <xf numFmtId="0" fontId="33" fillId="0" borderId="39" xfId="0" applyFont="1" applyBorder="1" applyAlignment="1">
      <alignment wrapText="1"/>
    </xf>
    <xf numFmtId="0" fontId="18" fillId="0" borderId="41" xfId="0" applyFont="1" applyBorder="1" applyAlignment="1">
      <alignment wrapText="1"/>
    </xf>
    <xf numFmtId="1" fontId="32" fillId="0" borderId="40" xfId="2" applyFont="1" applyFill="1" applyBorder="1" applyAlignment="1">
      <alignment vertical="center"/>
    </xf>
    <xf numFmtId="1" fontId="32" fillId="0" borderId="2" xfId="2" applyFont="1" applyFill="1" applyBorder="1" applyAlignment="1">
      <alignment vertical="center"/>
    </xf>
    <xf numFmtId="0" fontId="18" fillId="0" borderId="0" xfId="0" applyFont="1" applyBorder="1" applyAlignment="1"/>
    <xf numFmtId="0" fontId="18" fillId="0" borderId="41" xfId="0" applyFont="1" applyBorder="1" applyAlignment="1"/>
    <xf numFmtId="0" fontId="18" fillId="0" borderId="8" xfId="0" applyFont="1" applyBorder="1" applyAlignment="1"/>
    <xf numFmtId="1" fontId="2" fillId="0" borderId="2" xfId="2" applyFont="1" applyFill="1" applyBorder="1" applyAlignment="1">
      <alignment horizontal="left" vertical="center"/>
    </xf>
    <xf numFmtId="1" fontId="32" fillId="0" borderId="2" xfId="2" applyFont="1" applyFill="1" applyBorder="1">
      <alignment horizontal="center" vertical="center"/>
    </xf>
    <xf numFmtId="0" fontId="28" fillId="0" borderId="8" xfId="0" applyFont="1" applyBorder="1" applyAlignment="1"/>
    <xf numFmtId="1" fontId="32" fillId="0" borderId="2" xfId="2" applyFont="1" applyFill="1" applyBorder="1" applyAlignment="1">
      <alignment horizontal="center" vertical="center"/>
    </xf>
    <xf numFmtId="49" fontId="32" fillId="0" borderId="2" xfId="2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18" fillId="0" borderId="2" xfId="0" applyNumberFormat="1" applyFont="1" applyBorder="1"/>
    <xf numFmtId="0" fontId="18" fillId="0" borderId="2" xfId="0" applyFont="1" applyBorder="1"/>
    <xf numFmtId="0" fontId="18" fillId="0" borderId="2" xfId="0" applyFont="1" applyBorder="1" applyAlignment="1">
      <alignment horizontal="center" vertical="center"/>
    </xf>
    <xf numFmtId="0" fontId="0" fillId="0" borderId="8" xfId="0" applyFont="1" applyBorder="1" applyAlignment="1">
      <alignment vertical="center" wrapText="1"/>
    </xf>
    <xf numFmtId="0" fontId="12" fillId="0" borderId="1" xfId="0" applyFont="1" applyBorder="1" applyAlignment="1">
      <alignment horizontal="left" wrapText="1"/>
    </xf>
    <xf numFmtId="1" fontId="4" fillId="0" borderId="0" xfId="2" applyBorder="1" applyAlignment="1" applyProtection="1">
      <alignment horizontal="left" vertical="center" wrapText="1"/>
      <protection locked="0"/>
    </xf>
    <xf numFmtId="0" fontId="26" fillId="0" borderId="1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4" fontId="8" fillId="0" borderId="0" xfId="5" applyNumberFormat="1" applyBorder="1">
      <alignment vertical="center" wrapText="1"/>
      <protection locked="0"/>
    </xf>
    <xf numFmtId="0" fontId="18" fillId="0" borderId="1" xfId="0" applyFont="1" applyBorder="1" applyAlignment="1"/>
    <xf numFmtId="164" fontId="16" fillId="3" borderId="13" xfId="6" applyNumberFormat="1" applyFont="1" applyBorder="1" applyAlignment="1">
      <alignment horizontal="right" vertical="center" wrapText="1"/>
      <protection locked="0"/>
    </xf>
    <xf numFmtId="164" fontId="16" fillId="3" borderId="6" xfId="6" applyNumberFormat="1" applyFont="1" applyBorder="1" applyAlignment="1">
      <alignment horizontal="right" vertical="center" wrapText="1"/>
      <protection locked="0"/>
    </xf>
    <xf numFmtId="0" fontId="8" fillId="0" borderId="0" xfId="5" applyBorder="1" applyAlignment="1">
      <alignment vertical="center"/>
      <protection locked="0"/>
    </xf>
    <xf numFmtId="164" fontId="6" fillId="0" borderId="0" xfId="7" applyNumberFormat="1" applyBorder="1" applyAlignment="1">
      <alignment vertical="center"/>
      <protection locked="0"/>
    </xf>
    <xf numFmtId="164" fontId="16" fillId="0" borderId="0" xfId="7" applyNumberFormat="1" applyFont="1" applyBorder="1" applyAlignment="1">
      <alignment vertical="center"/>
      <protection locked="0"/>
    </xf>
    <xf numFmtId="164" fontId="11" fillId="0" borderId="0" xfId="7" applyNumberFormat="1" applyFont="1" applyBorder="1" applyAlignment="1">
      <alignment vertical="center"/>
      <protection locked="0"/>
    </xf>
    <xf numFmtId="14" fontId="8" fillId="0" borderId="0" xfId="5" applyNumberFormat="1" applyBorder="1" applyAlignment="1">
      <alignment horizontal="left" vertical="center" wrapText="1"/>
      <protection locked="0"/>
    </xf>
    <xf numFmtId="0" fontId="0" fillId="0" borderId="1" xfId="0" applyFont="1" applyBorder="1" applyAlignment="1"/>
    <xf numFmtId="0" fontId="0" fillId="0" borderId="0" xfId="0" applyFont="1"/>
    <xf numFmtId="164" fontId="4" fillId="0" borderId="0" xfId="2" applyNumberFormat="1" applyBorder="1" applyProtection="1">
      <alignment horizontal="center" vertical="center"/>
      <protection locked="0"/>
    </xf>
    <xf numFmtId="164" fontId="4" fillId="0" borderId="0" xfId="9" applyNumberFormat="1" applyBorder="1">
      <alignment horizontal="right" vertical="center" wrapText="1"/>
      <protection locked="0"/>
    </xf>
    <xf numFmtId="164" fontId="6" fillId="0" borderId="0" xfId="8" applyNumberFormat="1" applyBorder="1">
      <alignment horizontal="right" vertical="center" wrapText="1"/>
    </xf>
    <xf numFmtId="164" fontId="6" fillId="0" borderId="0" xfId="7" applyNumberFormat="1" applyBorder="1">
      <alignment horizontal="center" vertical="center"/>
      <protection locked="0"/>
    </xf>
    <xf numFmtId="164" fontId="6" fillId="0" borderId="0" xfId="4" applyNumberFormat="1" applyBorder="1" applyProtection="1">
      <alignment vertical="center" wrapText="1"/>
      <protection locked="0"/>
    </xf>
    <xf numFmtId="0" fontId="4" fillId="0" borderId="2" xfId="6" applyFont="1" applyFill="1" applyBorder="1" applyAlignment="1">
      <alignment horizontal="center" vertical="center" wrapText="1"/>
      <protection locked="0"/>
    </xf>
    <xf numFmtId="0" fontId="4" fillId="0" borderId="1" xfId="6" applyFont="1" applyFill="1" applyBorder="1" applyAlignment="1">
      <alignment horizontal="left" vertical="center" wrapText="1"/>
      <protection locked="0"/>
    </xf>
    <xf numFmtId="164" fontId="16" fillId="0" borderId="13" xfId="6" applyNumberFormat="1" applyFont="1" applyFill="1" applyBorder="1" applyAlignment="1">
      <alignment horizontal="right" vertical="center" wrapText="1"/>
      <protection locked="0"/>
    </xf>
    <xf numFmtId="164" fontId="6" fillId="0" borderId="13" xfId="6" applyNumberFormat="1" applyFill="1" applyBorder="1" applyAlignment="1">
      <alignment horizontal="center" vertical="center" wrapText="1"/>
      <protection locked="0"/>
    </xf>
    <xf numFmtId="164" fontId="11" fillId="0" borderId="1" xfId="6" applyNumberFormat="1" applyFont="1" applyFill="1" applyBorder="1" applyAlignment="1">
      <alignment horizontal="center" vertical="center" wrapText="1"/>
      <protection locked="0"/>
    </xf>
    <xf numFmtId="164" fontId="6" fillId="0" borderId="1" xfId="6" applyNumberFormat="1" applyFill="1" applyBorder="1" applyAlignment="1">
      <alignment horizontal="center" vertical="center" wrapText="1"/>
      <protection locked="0"/>
    </xf>
    <xf numFmtId="164" fontId="0" fillId="0" borderId="1" xfId="0" applyNumberFormat="1" applyFill="1" applyBorder="1"/>
    <xf numFmtId="164" fontId="16" fillId="0" borderId="1" xfId="6" applyNumberFormat="1" applyFont="1" applyFill="1" applyBorder="1" applyAlignment="1">
      <alignment horizontal="center" vertical="center" wrapText="1"/>
      <protection locked="0"/>
    </xf>
    <xf numFmtId="164" fontId="16" fillId="0" borderId="8" xfId="6" applyNumberFormat="1" applyFont="1" applyFill="1" applyBorder="1" applyAlignment="1">
      <alignment horizontal="center" vertical="center" wrapText="1"/>
      <protection locked="0"/>
    </xf>
    <xf numFmtId="164" fontId="0" fillId="0" borderId="0" xfId="0" applyNumberFormat="1" applyFill="1"/>
    <xf numFmtId="0" fontId="20" fillId="0" borderId="1" xfId="5" applyFont="1" applyBorder="1" applyAlignment="1">
      <alignment horizontal="left" vertical="center" wrapText="1" indent="1"/>
      <protection locked="0"/>
    </xf>
    <xf numFmtId="164" fontId="18" fillId="0" borderId="0" xfId="0" applyNumberFormat="1" applyFont="1"/>
    <xf numFmtId="164" fontId="18" fillId="0" borderId="0" xfId="0" applyNumberFormat="1" applyFont="1" applyBorder="1" applyAlignment="1">
      <alignment wrapText="1"/>
    </xf>
    <xf numFmtId="164" fontId="33" fillId="0" borderId="0" xfId="0" applyNumberFormat="1" applyFont="1" applyBorder="1" applyAlignment="1">
      <alignment vertical="center" wrapText="1"/>
    </xf>
    <xf numFmtId="164" fontId="0" fillId="0" borderId="0" xfId="0" applyNumberFormat="1" applyFont="1"/>
    <xf numFmtId="164" fontId="9" fillId="0" borderId="0" xfId="0" applyNumberFormat="1" applyFont="1"/>
    <xf numFmtId="164" fontId="16" fillId="3" borderId="28" xfId="6" applyNumberFormat="1" applyFont="1" applyBorder="1" applyAlignment="1">
      <alignment horizontal="center" vertical="center" wrapText="1"/>
      <protection locked="0"/>
    </xf>
    <xf numFmtId="164" fontId="0" fillId="0" borderId="0" xfId="0" applyNumberFormat="1" applyFill="1" applyBorder="1"/>
    <xf numFmtId="164" fontId="0" fillId="0" borderId="24" xfId="0" applyNumberFormat="1" applyFill="1" applyBorder="1"/>
    <xf numFmtId="164" fontId="0" fillId="0" borderId="22" xfId="0" applyNumberFormat="1" applyBorder="1" applyAlignment="1"/>
    <xf numFmtId="4" fontId="4" fillId="0" borderId="8" xfId="9" applyFill="1" applyBorder="1">
      <alignment horizontal="right" vertical="center" wrapText="1"/>
      <protection locked="0"/>
    </xf>
    <xf numFmtId="4" fontId="0" fillId="0" borderId="0" xfId="0" applyNumberFormat="1" applyFill="1"/>
    <xf numFmtId="4" fontId="4" fillId="0" borderId="8" xfId="14" applyFill="1" applyBorder="1">
      <alignment horizontal="right" vertical="center" wrapText="1"/>
    </xf>
    <xf numFmtId="4" fontId="4" fillId="0" borderId="30" xfId="9" applyFill="1" applyBorder="1">
      <alignment horizontal="right" vertical="center" wrapText="1"/>
      <protection locked="0"/>
    </xf>
    <xf numFmtId="4" fontId="6" fillId="0" borderId="7" xfId="8" applyFill="1" applyBorder="1">
      <alignment horizontal="right" vertical="center" wrapText="1"/>
    </xf>
    <xf numFmtId="0" fontId="8" fillId="0" borderId="0" xfId="5" applyFill="1" applyBorder="1" applyAlignment="1">
      <alignment horizontal="right" vertical="center" wrapText="1"/>
      <protection locked="0"/>
    </xf>
    <xf numFmtId="0" fontId="9" fillId="0" borderId="0" xfId="0" applyFont="1" applyFill="1" applyAlignment="1">
      <alignment horizontal="right"/>
    </xf>
    <xf numFmtId="0" fontId="12" fillId="0" borderId="8" xfId="0" applyFont="1" applyBorder="1" applyAlignment="1">
      <alignment horizontal="center"/>
    </xf>
    <xf numFmtId="164" fontId="0" fillId="0" borderId="7" xfId="0" applyNumberFormat="1" applyBorder="1" applyAlignment="1"/>
    <xf numFmtId="164" fontId="17" fillId="0" borderId="0" xfId="15" applyNumberFormat="1" applyFont="1" applyAlignment="1">
      <alignment horizontal="right" vertical="top"/>
    </xf>
    <xf numFmtId="164" fontId="17" fillId="0" borderId="0" xfId="15" applyNumberFormat="1" applyFont="1" applyAlignment="1">
      <alignment horizontal="right" vertical="top"/>
    </xf>
    <xf numFmtId="164" fontId="17" fillId="0" borderId="0" xfId="15" applyNumberFormat="1" applyFont="1" applyAlignment="1">
      <alignment horizontal="right" vertical="top"/>
    </xf>
    <xf numFmtId="164" fontId="17" fillId="0" borderId="0" xfId="15" applyNumberFormat="1" applyFont="1" applyAlignment="1">
      <alignment horizontal="right" vertical="top"/>
    </xf>
    <xf numFmtId="4" fontId="6" fillId="0" borderId="32" xfId="8" applyFill="1" applyBorder="1">
      <alignment horizontal="right" vertical="center" wrapText="1"/>
    </xf>
    <xf numFmtId="0" fontId="8" fillId="0" borderId="1" xfId="5" applyBorder="1">
      <alignment vertical="center" wrapText="1"/>
      <protection locked="0"/>
    </xf>
    <xf numFmtId="0" fontId="0" fillId="0" borderId="0" xfId="0"/>
    <xf numFmtId="1" fontId="4" fillId="0" borderId="2" xfId="2" applyBorder="1" applyProtection="1">
      <alignment horizontal="center" vertical="center"/>
      <protection locked="0"/>
    </xf>
    <xf numFmtId="0" fontId="8" fillId="0" borderId="1" xfId="5" applyBorder="1">
      <alignment vertical="center" wrapText="1"/>
      <protection locked="0"/>
    </xf>
    <xf numFmtId="4" fontId="4" fillId="0" borderId="8" xfId="9" applyBorder="1">
      <alignment horizontal="right" vertical="center" wrapText="1"/>
      <protection locked="0"/>
    </xf>
    <xf numFmtId="0" fontId="0" fillId="0" borderId="0" xfId="0" applyFill="1"/>
    <xf numFmtId="0" fontId="20" fillId="0" borderId="1" xfId="5" applyFont="1" applyBorder="1">
      <alignment vertical="center" wrapText="1"/>
      <protection locked="0"/>
    </xf>
    <xf numFmtId="4" fontId="4" fillId="0" borderId="30" xfId="9" applyBorder="1">
      <alignment horizontal="right" vertical="center" wrapText="1"/>
      <protection locked="0"/>
    </xf>
    <xf numFmtId="4" fontId="0" fillId="0" borderId="0" xfId="0" applyNumberFormat="1"/>
    <xf numFmtId="0" fontId="6" fillId="3" borderId="29" xfId="6" applyBorder="1">
      <alignment horizontal="center" vertical="center" wrapText="1"/>
      <protection locked="0"/>
    </xf>
    <xf numFmtId="4" fontId="4" fillId="0" borderId="8" xfId="9" applyFill="1" applyBorder="1">
      <alignment horizontal="right" vertical="center" wrapText="1"/>
      <protection locked="0"/>
    </xf>
    <xf numFmtId="4" fontId="0" fillId="0" borderId="0" xfId="0" applyNumberFormat="1" applyFill="1"/>
    <xf numFmtId="4" fontId="4" fillId="0" borderId="8" xfId="14" applyFill="1" applyBorder="1">
      <alignment horizontal="right" vertical="center" wrapText="1"/>
    </xf>
    <xf numFmtId="4" fontId="4" fillId="0" borderId="30" xfId="9" applyFill="1" applyBorder="1">
      <alignment horizontal="right" vertical="center" wrapText="1"/>
      <protection locked="0"/>
    </xf>
    <xf numFmtId="4" fontId="6" fillId="0" borderId="7" xfId="8" applyFill="1" applyBorder="1">
      <alignment horizontal="right" vertical="center" wrapText="1"/>
    </xf>
    <xf numFmtId="0" fontId="2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32" fillId="0" borderId="0" xfId="2" applyFont="1" applyBorder="1" applyAlignment="1" applyProtection="1">
      <alignment horizontal="left" vertical="center" wrapText="1"/>
      <protection locked="0"/>
    </xf>
    <xf numFmtId="0" fontId="10" fillId="0" borderId="20" xfId="0" applyFont="1" applyBorder="1" applyAlignment="1">
      <alignment wrapText="1"/>
    </xf>
    <xf numFmtId="0" fontId="10" fillId="0" borderId="21" xfId="0" applyFont="1" applyBorder="1" applyAlignment="1">
      <alignment wrapText="1"/>
    </xf>
    <xf numFmtId="0" fontId="10" fillId="0" borderId="30" xfId="0" applyFont="1" applyBorder="1" applyAlignment="1">
      <alignment wrapText="1"/>
    </xf>
    <xf numFmtId="0" fontId="18" fillId="0" borderId="1" xfId="0" applyFont="1" applyBorder="1" applyAlignment="1"/>
    <xf numFmtId="0" fontId="12" fillId="0" borderId="20" xfId="0" applyFont="1" applyBorder="1" applyAlignment="1">
      <alignment vertical="top" wrapText="1"/>
    </xf>
    <xf numFmtId="0" fontId="12" fillId="0" borderId="21" xfId="0" applyFont="1" applyBorder="1" applyAlignment="1">
      <alignment vertical="top" wrapText="1"/>
    </xf>
    <xf numFmtId="0" fontId="12" fillId="0" borderId="30" xfId="0" applyFont="1" applyBorder="1" applyAlignment="1">
      <alignment vertical="top" wrapText="1"/>
    </xf>
    <xf numFmtId="0" fontId="10" fillId="0" borderId="20" xfId="0" applyFont="1" applyBorder="1" applyAlignment="1"/>
    <xf numFmtId="0" fontId="10" fillId="0" borderId="21" xfId="0" applyFont="1" applyBorder="1" applyAlignment="1"/>
    <xf numFmtId="0" fontId="10" fillId="0" borderId="22" xfId="0" applyFont="1" applyBorder="1" applyAlignment="1"/>
    <xf numFmtId="0" fontId="12" fillId="0" borderId="20" xfId="0" applyFont="1" applyBorder="1" applyAlignment="1">
      <alignment wrapText="1"/>
    </xf>
    <xf numFmtId="0" fontId="12" fillId="0" borderId="21" xfId="0" applyFont="1" applyBorder="1" applyAlignment="1">
      <alignment wrapText="1"/>
    </xf>
    <xf numFmtId="0" fontId="12" fillId="0" borderId="30" xfId="0" applyFont="1" applyBorder="1" applyAlignment="1">
      <alignment wrapText="1"/>
    </xf>
    <xf numFmtId="0" fontId="10" fillId="0" borderId="22" xfId="0" applyFont="1" applyBorder="1" applyAlignment="1">
      <alignment wrapText="1"/>
    </xf>
    <xf numFmtId="0" fontId="10" fillId="0" borderId="30" xfId="0" applyFont="1" applyBorder="1" applyAlignment="1"/>
    <xf numFmtId="1" fontId="2" fillId="0" borderId="0" xfId="2" applyFont="1" applyBorder="1" applyAlignment="1">
      <alignment horizontal="left" vertical="center"/>
    </xf>
    <xf numFmtId="1" fontId="32" fillId="2" borderId="2" xfId="2" applyNumberFormat="1" applyFont="1" applyFill="1" applyBorder="1" applyAlignment="1">
      <alignment horizontal="center" vertical="center"/>
    </xf>
    <xf numFmtId="1" fontId="32" fillId="2" borderId="12" xfId="2" applyNumberFormat="1" applyFont="1" applyFill="1" applyBorder="1" applyAlignment="1">
      <alignment horizontal="center" vertical="center"/>
    </xf>
    <xf numFmtId="4" fontId="2" fillId="2" borderId="1" xfId="4" applyFont="1" applyFill="1" applyBorder="1" applyAlignment="1">
      <alignment horizontal="left" vertical="center" wrapText="1"/>
    </xf>
    <xf numFmtId="4" fontId="2" fillId="2" borderId="6" xfId="4" applyFont="1" applyFill="1" applyBorder="1" applyAlignment="1">
      <alignment horizontal="left" vertical="center" wrapText="1"/>
    </xf>
    <xf numFmtId="4" fontId="2" fillId="0" borderId="9" xfId="4" applyFont="1" applyFill="1" applyBorder="1" applyAlignment="1">
      <alignment vertical="center" wrapText="1"/>
    </xf>
    <xf numFmtId="4" fontId="34" fillId="0" borderId="1" xfId="4" applyFont="1" applyFill="1" applyBorder="1" applyAlignment="1">
      <alignment vertical="center" wrapText="1"/>
    </xf>
    <xf numFmtId="4" fontId="2" fillId="0" borderId="1" xfId="4" applyFont="1" applyFill="1" applyBorder="1" applyAlignment="1">
      <alignment vertical="center" wrapText="1"/>
    </xf>
    <xf numFmtId="4" fontId="2" fillId="0" borderId="8" xfId="4" applyFont="1" applyFill="1" applyBorder="1" applyAlignment="1">
      <alignment vertical="center" wrapText="1"/>
    </xf>
    <xf numFmtId="4" fontId="35" fillId="0" borderId="1" xfId="4" applyFont="1" applyFill="1" applyBorder="1" applyAlignment="1">
      <alignment vertical="center" wrapText="1"/>
    </xf>
    <xf numFmtId="4" fontId="35" fillId="0" borderId="8" xfId="4" applyFont="1" applyFill="1" applyBorder="1" applyAlignment="1">
      <alignment vertical="center" wrapText="1"/>
    </xf>
    <xf numFmtId="0" fontId="2" fillId="0" borderId="1" xfId="5" applyFont="1" applyFill="1" applyBorder="1" applyAlignment="1">
      <alignment vertical="center" wrapText="1"/>
      <protection locked="0"/>
    </xf>
    <xf numFmtId="4" fontId="32" fillId="0" borderId="1" xfId="4" applyFont="1" applyFill="1" applyBorder="1" applyAlignment="1">
      <alignment horizontal="left" vertical="center" wrapText="1"/>
    </xf>
    <xf numFmtId="4" fontId="35" fillId="0" borderId="1" xfId="4" applyFont="1" applyFill="1" applyBorder="1" applyAlignment="1">
      <alignment horizontal="left" vertical="center" wrapText="1"/>
    </xf>
    <xf numFmtId="0" fontId="12" fillId="0" borderId="20" xfId="0" applyFont="1" applyBorder="1" applyAlignment="1"/>
    <xf numFmtId="0" fontId="12" fillId="0" borderId="21" xfId="0" applyFont="1" applyBorder="1" applyAlignment="1"/>
    <xf numFmtId="0" fontId="12" fillId="0" borderId="22" xfId="0" applyFont="1" applyBorder="1" applyAlignment="1"/>
    <xf numFmtId="0" fontId="2" fillId="0" borderId="8" xfId="5" applyFont="1" applyFill="1" applyBorder="1" applyAlignment="1">
      <alignment vertical="center" wrapText="1"/>
      <protection locked="0"/>
    </xf>
    <xf numFmtId="0" fontId="2" fillId="0" borderId="20" xfId="5" applyFont="1" applyFill="1" applyBorder="1" applyAlignment="1">
      <alignment vertical="center" wrapText="1"/>
      <protection locked="0"/>
    </xf>
    <xf numFmtId="0" fontId="2" fillId="0" borderId="21" xfId="5" applyFont="1" applyFill="1" applyBorder="1" applyAlignment="1">
      <alignment vertical="center" wrapText="1"/>
      <protection locked="0"/>
    </xf>
    <xf numFmtId="0" fontId="2" fillId="0" borderId="30" xfId="5" applyFont="1" applyFill="1" applyBorder="1" applyAlignment="1">
      <alignment vertical="center" wrapText="1"/>
      <protection locked="0"/>
    </xf>
    <xf numFmtId="4" fontId="3" fillId="4" borderId="1" xfId="4" applyFont="1" applyFill="1" applyBorder="1" applyAlignment="1">
      <alignment vertical="center" wrapText="1"/>
    </xf>
    <xf numFmtId="0" fontId="0" fillId="0" borderId="20" xfId="0" applyFont="1" applyBorder="1" applyAlignment="1">
      <alignment horizontal="left" wrapText="1"/>
    </xf>
    <xf numFmtId="0" fontId="0" fillId="0" borderId="22" xfId="0" applyFont="1" applyBorder="1" applyAlignment="1">
      <alignment horizontal="left" wrapText="1"/>
    </xf>
    <xf numFmtId="0" fontId="0" fillId="0" borderId="0" xfId="0" applyAlignment="1">
      <alignment horizontal="center"/>
    </xf>
    <xf numFmtId="0" fontId="16" fillId="3" borderId="14" xfId="6" applyFont="1" applyBorder="1" applyAlignment="1">
      <alignment horizontal="center" vertical="center" wrapText="1"/>
      <protection locked="0"/>
    </xf>
    <xf numFmtId="0" fontId="16" fillId="3" borderId="46" xfId="6" applyFont="1" applyBorder="1" applyAlignment="1">
      <alignment horizontal="center" vertical="center" wrapText="1"/>
      <protection locked="0"/>
    </xf>
    <xf numFmtId="0" fontId="22" fillId="0" borderId="5" xfId="0" applyFont="1" applyBorder="1" applyAlignment="1">
      <alignment horizontal="center" wrapText="1"/>
    </xf>
    <xf numFmtId="0" fontId="22" fillId="0" borderId="7" xfId="0" applyFont="1" applyBorder="1" applyAlignment="1">
      <alignment horizontal="center" wrapText="1"/>
    </xf>
    <xf numFmtId="0" fontId="2" fillId="3" borderId="15" xfId="6" applyFont="1" applyBorder="1" applyAlignment="1">
      <alignment horizontal="center" vertical="center" wrapText="1"/>
      <protection locked="0"/>
    </xf>
    <xf numFmtId="0" fontId="2" fillId="3" borderId="16" xfId="6" applyFont="1" applyBorder="1" applyAlignment="1">
      <alignment horizontal="center" vertical="center" wrapText="1"/>
      <protection locked="0"/>
    </xf>
    <xf numFmtId="0" fontId="2" fillId="3" borderId="17" xfId="6" applyFont="1" applyBorder="1" applyAlignment="1">
      <alignment horizontal="center" vertical="center" wrapText="1"/>
      <protection locked="0"/>
    </xf>
    <xf numFmtId="0" fontId="21" fillId="0" borderId="47" xfId="0" applyFont="1" applyBorder="1" applyAlignment="1">
      <alignment horizontal="left" vertical="top" wrapText="1"/>
    </xf>
    <xf numFmtId="0" fontId="2" fillId="3" borderId="11" xfId="6" applyFont="1" applyBorder="1" applyAlignment="1">
      <alignment horizontal="center" vertical="center" wrapText="1"/>
      <protection locked="0"/>
    </xf>
    <xf numFmtId="0" fontId="2" fillId="3" borderId="12" xfId="6" applyFont="1" applyBorder="1" applyAlignment="1">
      <alignment horizontal="center" vertical="center" wrapText="1"/>
      <protection locked="0"/>
    </xf>
    <xf numFmtId="0" fontId="2" fillId="3" borderId="4" xfId="6" applyFont="1" applyBorder="1" applyAlignment="1">
      <alignment horizontal="center" vertical="center" wrapText="1"/>
      <protection locked="0"/>
    </xf>
    <xf numFmtId="0" fontId="2" fillId="3" borderId="6" xfId="6" applyFont="1" applyBorder="1" applyAlignment="1">
      <alignment horizontal="center" vertical="center" wrapText="1"/>
      <protection locked="0"/>
    </xf>
    <xf numFmtId="14" fontId="4" fillId="0" borderId="0" xfId="9" applyNumberFormat="1" applyBorder="1" applyAlignment="1">
      <alignment horizontal="center" vertical="center" wrapText="1"/>
      <protection locked="0"/>
    </xf>
    <xf numFmtId="0" fontId="4" fillId="0" borderId="0" xfId="9" applyNumberFormat="1" applyBorder="1" applyAlignment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4" fontId="17" fillId="0" borderId="0" xfId="9" applyFont="1" applyBorder="1" applyAlignment="1">
      <alignment horizontal="center" vertical="center" wrapText="1"/>
      <protection locked="0"/>
    </xf>
    <xf numFmtId="1" fontId="4" fillId="0" borderId="0" xfId="2" applyBorder="1" applyAlignment="1" applyProtection="1">
      <alignment horizontal="left" vertical="center" wrapText="1"/>
      <protection locked="0"/>
    </xf>
    <xf numFmtId="0" fontId="10" fillId="0" borderId="47" xfId="0" applyFont="1" applyBorder="1" applyAlignment="1">
      <alignment horizontal="left" vertical="top" wrapText="1"/>
    </xf>
    <xf numFmtId="0" fontId="6" fillId="3" borderId="11" xfId="6" applyBorder="1" applyAlignment="1">
      <alignment horizontal="center" vertical="center" wrapText="1"/>
      <protection locked="0"/>
    </xf>
    <xf numFmtId="0" fontId="6" fillId="3" borderId="44" xfId="6" applyBorder="1" applyAlignment="1">
      <alignment horizontal="center" vertical="center" wrapText="1"/>
      <protection locked="0"/>
    </xf>
    <xf numFmtId="0" fontId="6" fillId="3" borderId="4" xfId="6" applyBorder="1" applyAlignment="1">
      <alignment horizontal="center" vertical="center" wrapText="1"/>
      <protection locked="0"/>
    </xf>
    <xf numFmtId="0" fontId="6" fillId="3" borderId="9" xfId="6" applyBorder="1" applyAlignment="1">
      <alignment horizontal="center" vertical="center" wrapText="1"/>
      <protection locked="0"/>
    </xf>
    <xf numFmtId="0" fontId="16" fillId="3" borderId="37" xfId="6" applyFont="1" applyBorder="1" applyAlignment="1">
      <alignment horizontal="center" vertical="center" wrapText="1"/>
      <protection locked="0"/>
    </xf>
    <xf numFmtId="0" fontId="16" fillId="3" borderId="24" xfId="6" applyFont="1" applyBorder="1" applyAlignment="1">
      <alignment horizontal="center" vertical="center" wrapText="1"/>
      <protection locked="0"/>
    </xf>
    <xf numFmtId="0" fontId="6" fillId="3" borderId="56" xfId="6" applyFont="1" applyBorder="1" applyAlignment="1">
      <alignment horizontal="center" vertical="center" wrapText="1"/>
      <protection locked="0"/>
    </xf>
    <xf numFmtId="0" fontId="6" fillId="3" borderId="57" xfId="6" applyFont="1" applyBorder="1" applyAlignment="1">
      <alignment horizontal="center" vertical="center" wrapText="1"/>
      <protection locked="0"/>
    </xf>
    <xf numFmtId="0" fontId="6" fillId="3" borderId="58" xfId="6" applyFont="1" applyBorder="1" applyAlignment="1">
      <alignment horizontal="center" vertical="center" wrapText="1"/>
      <protection locked="0"/>
    </xf>
    <xf numFmtId="0" fontId="26" fillId="0" borderId="60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56" xfId="0" applyFont="1" applyBorder="1" applyAlignment="1">
      <alignment horizontal="center" vertical="center" wrapText="1"/>
    </xf>
    <xf numFmtId="0" fontId="26" fillId="0" borderId="58" xfId="0" applyFont="1" applyBorder="1" applyAlignment="1">
      <alignment horizontal="center" vertical="center" wrapText="1"/>
    </xf>
    <xf numFmtId="1" fontId="4" fillId="0" borderId="0" xfId="2" applyBorder="1" applyAlignment="1" applyProtection="1">
      <alignment horizontal="left" vertical="center"/>
      <protection locked="0"/>
    </xf>
    <xf numFmtId="4" fontId="4" fillId="0" borderId="0" xfId="9" applyBorder="1" applyAlignment="1">
      <alignment horizontal="center" vertical="center" wrapText="1"/>
      <protection locked="0"/>
    </xf>
    <xf numFmtId="0" fontId="13" fillId="0" borderId="0" xfId="0" applyFont="1" applyAlignment="1">
      <alignment horizontal="left" vertical="top"/>
    </xf>
    <xf numFmtId="0" fontId="10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0" fillId="0" borderId="9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21" fillId="0" borderId="0" xfId="0" applyFont="1" applyAlignment="1">
      <alignment horizontal="left" vertical="top" wrapText="1"/>
    </xf>
    <xf numFmtId="0" fontId="22" fillId="0" borderId="1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0" fontId="22" fillId="0" borderId="1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left" vertical="top"/>
    </xf>
    <xf numFmtId="0" fontId="6" fillId="3" borderId="18" xfId="6" applyBorder="1" applyAlignment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6" fillId="3" borderId="3" xfId="6" applyBorder="1" applyAlignment="1">
      <alignment horizontal="center" vertical="center" wrapText="1"/>
      <protection locked="0"/>
    </xf>
    <xf numFmtId="0" fontId="0" fillId="0" borderId="19" xfId="0" applyBorder="1" applyAlignment="1">
      <alignment horizontal="center" vertical="center" wrapText="1"/>
    </xf>
    <xf numFmtId="0" fontId="6" fillId="3" borderId="14" xfId="6" applyBorder="1" applyAlignment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0" fontId="6" fillId="3" borderId="14" xfId="6" applyFont="1" applyBorder="1" applyAlignment="1">
      <alignment horizontal="center" vertical="center" wrapText="1"/>
      <protection locked="0"/>
    </xf>
    <xf numFmtId="0" fontId="16" fillId="3" borderId="15" xfId="6" applyFont="1" applyBorder="1" applyAlignment="1">
      <alignment horizontal="center" vertical="center" wrapText="1"/>
      <protection locked="0"/>
    </xf>
    <xf numFmtId="0" fontId="16" fillId="3" borderId="16" xfId="6" applyFont="1" applyBorder="1" applyAlignment="1">
      <alignment horizontal="center" vertical="center" wrapText="1"/>
      <protection locked="0"/>
    </xf>
    <xf numFmtId="0" fontId="16" fillId="3" borderId="17" xfId="6" applyFont="1" applyBorder="1" applyAlignment="1">
      <alignment horizontal="center" vertical="center" wrapText="1"/>
      <protection locked="0"/>
    </xf>
    <xf numFmtId="0" fontId="21" fillId="0" borderId="0" xfId="0" applyFont="1" applyAlignment="1">
      <alignment horizontal="left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2" fillId="0" borderId="2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22" fillId="0" borderId="39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22" fillId="0" borderId="45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22" fillId="0" borderId="1" xfId="0" applyFont="1" applyBorder="1" applyAlignment="1">
      <alignment horizont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21" fillId="0" borderId="0" xfId="0" applyFont="1" applyAlignment="1">
      <alignment horizontal="left" vertical="center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10" fillId="0" borderId="0" xfId="0" applyFont="1" applyBorder="1" applyAlignment="1">
      <alignment wrapText="1"/>
    </xf>
  </cellXfs>
  <cellStyles count="16">
    <cellStyle name="bold11" xfId="1"/>
    <cellStyle name="bolditalic12" xfId="3"/>
    <cellStyle name="kwota" xfId="9"/>
    <cellStyle name="kwotabold" xfId="8"/>
    <cellStyle name="kwotaboldziel" xfId="10"/>
    <cellStyle name="kwotawynik" xfId="14"/>
    <cellStyle name="nag10" xfId="6"/>
    <cellStyle name="Normalny" xfId="0" builtinId="0"/>
    <cellStyle name="Normalny 2" xfId="15"/>
    <cellStyle name="normalnybold" xfId="11"/>
    <cellStyle name="nota" xfId="13"/>
    <cellStyle name="pozycja" xfId="2"/>
    <cellStyle name="pozycjabold" xfId="7"/>
    <cellStyle name="razembold" xfId="12"/>
    <cellStyle name="Wyszczegolnbold" xfId="4"/>
    <cellStyle name="Wyszczegolnienie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7"/>
  <sheetViews>
    <sheetView zoomScaleNormal="100" workbookViewId="0">
      <selection activeCell="B19" sqref="B19:C19"/>
    </sheetView>
  </sheetViews>
  <sheetFormatPr defaultRowHeight="15" x14ac:dyDescent="0.25"/>
  <cols>
    <col min="1" max="1" width="5.5703125" style="46" customWidth="1"/>
    <col min="2" max="2" width="28.140625" style="46" customWidth="1"/>
    <col min="3" max="3" width="92.5703125" style="46" customWidth="1"/>
    <col min="4" max="4" width="11.42578125" style="46" hidden="1" customWidth="1"/>
    <col min="5" max="5" width="10.28515625" style="46" hidden="1" customWidth="1"/>
    <col min="6" max="6" width="11.42578125" style="46" hidden="1" customWidth="1"/>
    <col min="7" max="7" width="10.5703125" style="46" hidden="1" customWidth="1"/>
    <col min="8" max="8" width="10.140625" style="46" customWidth="1"/>
    <col min="9" max="9" width="10.85546875" style="46" customWidth="1"/>
    <col min="10" max="10" width="13.42578125" style="46" customWidth="1"/>
    <col min="11" max="11" width="13.140625" style="46" customWidth="1"/>
    <col min="12" max="12" width="13.85546875" style="338" customWidth="1"/>
    <col min="13" max="16384" width="9.140625" style="46"/>
  </cols>
  <sheetData>
    <row r="1" spans="1:12" x14ac:dyDescent="0.25">
      <c r="A1" s="4"/>
      <c r="B1" s="249"/>
      <c r="C1" s="250"/>
    </row>
    <row r="2" spans="1:12" x14ac:dyDescent="0.25">
      <c r="A2" s="5" t="s">
        <v>381</v>
      </c>
      <c r="B2" s="250"/>
      <c r="C2" s="250"/>
      <c r="K2" s="321"/>
    </row>
    <row r="3" spans="1:12" ht="10.5" customHeight="1" x14ac:dyDescent="0.25">
      <c r="A3" s="251"/>
      <c r="B3" s="250"/>
      <c r="C3" s="250"/>
      <c r="D3" s="252"/>
      <c r="E3" s="252"/>
      <c r="F3" s="252"/>
      <c r="G3" s="252"/>
      <c r="H3" s="252"/>
      <c r="I3" s="252"/>
      <c r="J3" s="253"/>
      <c r="K3" s="253"/>
      <c r="L3" s="339"/>
    </row>
    <row r="4" spans="1:12" x14ac:dyDescent="0.25">
      <c r="A4" s="394" t="s">
        <v>21</v>
      </c>
      <c r="B4" s="394"/>
      <c r="C4" s="394"/>
      <c r="D4" s="254"/>
      <c r="E4" s="254"/>
      <c r="F4" s="254"/>
      <c r="G4" s="254"/>
      <c r="H4" s="254"/>
      <c r="I4" s="254"/>
      <c r="J4" s="254"/>
      <c r="K4" s="254"/>
      <c r="L4" s="340"/>
    </row>
    <row r="5" spans="1:12" ht="15.75" thickBot="1" x14ac:dyDescent="0.3">
      <c r="A5" s="255" t="s">
        <v>6</v>
      </c>
      <c r="B5" s="255"/>
      <c r="C5" s="255"/>
      <c r="D5" s="254"/>
      <c r="E5" s="254"/>
      <c r="F5" s="254"/>
      <c r="G5" s="254"/>
      <c r="H5" s="254"/>
      <c r="I5" s="254"/>
      <c r="J5" s="254"/>
      <c r="K5" s="254"/>
      <c r="L5" s="340"/>
    </row>
    <row r="6" spans="1:12" ht="26.25" customHeight="1" x14ac:dyDescent="0.25">
      <c r="A6" s="256" t="s">
        <v>7</v>
      </c>
      <c r="B6" s="257" t="s">
        <v>15</v>
      </c>
      <c r="C6" s="258" t="s">
        <v>287</v>
      </c>
      <c r="D6" s="288"/>
      <c r="E6" s="288"/>
      <c r="F6" s="289"/>
      <c r="G6" s="290"/>
      <c r="H6" s="252"/>
      <c r="I6" s="252"/>
      <c r="J6" s="252"/>
      <c r="K6" s="252"/>
      <c r="L6" s="339"/>
    </row>
    <row r="7" spans="1:12" x14ac:dyDescent="0.25">
      <c r="A7" s="282" t="s">
        <v>10</v>
      </c>
      <c r="B7" s="283" t="s">
        <v>18</v>
      </c>
      <c r="C7" s="259" t="s">
        <v>278</v>
      </c>
      <c r="D7" s="252"/>
      <c r="E7" s="252"/>
      <c r="F7" s="252"/>
      <c r="G7" s="291"/>
      <c r="H7" s="252"/>
      <c r="I7" s="252"/>
      <c r="J7" s="252"/>
      <c r="K7" s="252"/>
      <c r="L7" s="339"/>
    </row>
    <row r="8" spans="1:12" ht="52.5" customHeight="1" x14ac:dyDescent="0.25">
      <c r="A8" s="282" t="s">
        <v>12</v>
      </c>
      <c r="B8" s="260" t="s">
        <v>19</v>
      </c>
      <c r="C8" s="259" t="s">
        <v>278</v>
      </c>
      <c r="D8" s="252"/>
      <c r="E8" s="252"/>
      <c r="F8" s="252"/>
      <c r="G8" s="291"/>
      <c r="H8" s="252"/>
      <c r="I8" s="252"/>
      <c r="J8" s="252"/>
      <c r="K8" s="252"/>
      <c r="L8" s="339"/>
    </row>
    <row r="9" spans="1:12" x14ac:dyDescent="0.25">
      <c r="A9" s="395" t="s">
        <v>13</v>
      </c>
      <c r="B9" s="397" t="s">
        <v>20</v>
      </c>
      <c r="C9" s="306" t="s">
        <v>288</v>
      </c>
      <c r="D9" s="252"/>
      <c r="E9" s="252"/>
      <c r="F9" s="252"/>
      <c r="G9" s="291"/>
      <c r="H9" s="252"/>
      <c r="I9" s="252"/>
      <c r="J9" s="252"/>
      <c r="K9" s="252"/>
      <c r="L9" s="339"/>
    </row>
    <row r="10" spans="1:12" x14ac:dyDescent="0.25">
      <c r="A10" s="395"/>
      <c r="B10" s="397"/>
      <c r="C10" s="259"/>
      <c r="D10" s="252"/>
      <c r="E10" s="252"/>
      <c r="F10" s="252"/>
      <c r="G10" s="291"/>
      <c r="H10" s="252"/>
      <c r="I10" s="252"/>
      <c r="J10" s="252"/>
      <c r="K10" s="252"/>
      <c r="L10" s="339"/>
    </row>
    <row r="11" spans="1:12" ht="13.5" customHeight="1" x14ac:dyDescent="0.25">
      <c r="A11" s="395"/>
      <c r="B11" s="397"/>
      <c r="C11" s="259"/>
      <c r="D11" s="252"/>
      <c r="E11" s="252"/>
      <c r="F11" s="252"/>
      <c r="G11" s="291"/>
      <c r="H11" s="252"/>
      <c r="I11" s="252"/>
      <c r="J11" s="252"/>
      <c r="K11" s="252"/>
      <c r="L11" s="339"/>
    </row>
    <row r="12" spans="1:12" hidden="1" x14ac:dyDescent="0.25">
      <c r="A12" s="395"/>
      <c r="B12" s="397"/>
      <c r="C12" s="259"/>
      <c r="D12" s="252"/>
      <c r="E12" s="252"/>
      <c r="F12" s="252"/>
      <c r="G12" s="291"/>
      <c r="H12" s="252"/>
      <c r="I12" s="252"/>
      <c r="J12" s="252"/>
      <c r="K12" s="252"/>
      <c r="L12" s="339"/>
    </row>
    <row r="13" spans="1:12" hidden="1" x14ac:dyDescent="0.25">
      <c r="A13" s="395"/>
      <c r="B13" s="397"/>
      <c r="C13" s="259"/>
      <c r="D13" s="252"/>
      <c r="E13" s="252"/>
      <c r="F13" s="252"/>
      <c r="G13" s="291"/>
      <c r="H13" s="252"/>
      <c r="I13" s="252"/>
      <c r="J13" s="252"/>
      <c r="K13" s="252"/>
      <c r="L13" s="339"/>
    </row>
    <row r="14" spans="1:12" hidden="1" x14ac:dyDescent="0.25">
      <c r="A14" s="395"/>
      <c r="B14" s="397"/>
      <c r="C14" s="259"/>
      <c r="D14" s="252"/>
      <c r="E14" s="252"/>
      <c r="F14" s="252"/>
      <c r="G14" s="291"/>
      <c r="H14" s="252"/>
      <c r="I14" s="252"/>
      <c r="J14" s="252"/>
      <c r="K14" s="252"/>
      <c r="L14" s="339"/>
    </row>
    <row r="15" spans="1:12" ht="15.75" hidden="1" thickBot="1" x14ac:dyDescent="0.3">
      <c r="A15" s="396"/>
      <c r="B15" s="398"/>
      <c r="C15" s="261"/>
      <c r="D15" s="252"/>
      <c r="E15" s="252"/>
      <c r="F15" s="252"/>
      <c r="G15" s="291"/>
      <c r="H15" s="252"/>
      <c r="I15" s="252"/>
      <c r="J15" s="252"/>
      <c r="K15" s="252"/>
      <c r="L15" s="339"/>
    </row>
    <row r="16" spans="1:12" x14ac:dyDescent="0.25">
      <c r="A16" s="292"/>
      <c r="B16" s="262"/>
      <c r="C16" s="263"/>
      <c r="D16" s="252"/>
      <c r="E16" s="252"/>
      <c r="F16" s="252"/>
      <c r="G16" s="291"/>
      <c r="H16" s="252"/>
      <c r="I16" s="252"/>
      <c r="J16" s="252"/>
      <c r="K16" s="252"/>
      <c r="L16" s="339"/>
    </row>
    <row r="17" spans="1:12" x14ac:dyDescent="0.25">
      <c r="A17" s="293"/>
      <c r="B17" s="280"/>
      <c r="C17" s="264"/>
      <c r="D17" s="252"/>
      <c r="E17" s="252"/>
      <c r="F17" s="252"/>
      <c r="G17" s="291"/>
      <c r="H17" s="252"/>
      <c r="I17" s="252"/>
      <c r="J17" s="252"/>
      <c r="K17" s="252"/>
      <c r="L17" s="339"/>
    </row>
    <row r="18" spans="1:12" ht="25.5" customHeight="1" x14ac:dyDescent="0.25">
      <c r="A18" s="293" t="s">
        <v>22</v>
      </c>
      <c r="B18" s="399" t="s">
        <v>281</v>
      </c>
      <c r="C18" s="399"/>
      <c r="D18" s="294"/>
      <c r="E18" s="294"/>
      <c r="F18" s="294"/>
      <c r="G18" s="295"/>
    </row>
    <row r="19" spans="1:12" ht="22.5" customHeight="1" x14ac:dyDescent="0.25">
      <c r="A19" s="293"/>
      <c r="B19" s="400" t="s">
        <v>382</v>
      </c>
      <c r="C19" s="400"/>
      <c r="D19" s="279"/>
      <c r="E19" s="279"/>
      <c r="F19" s="279"/>
      <c r="G19" s="296"/>
    </row>
    <row r="20" spans="1:12" ht="38.25" customHeight="1" x14ac:dyDescent="0.25">
      <c r="A20" s="293" t="s">
        <v>23</v>
      </c>
      <c r="B20" s="401" t="s">
        <v>24</v>
      </c>
      <c r="C20" s="401"/>
      <c r="D20" s="401"/>
      <c r="E20" s="401"/>
      <c r="F20" s="401"/>
      <c r="G20" s="402"/>
    </row>
    <row r="21" spans="1:12" ht="25.5" customHeight="1" x14ac:dyDescent="0.25">
      <c r="A21" s="293"/>
      <c r="B21" s="400" t="s">
        <v>294</v>
      </c>
      <c r="C21" s="400"/>
      <c r="D21" s="400"/>
      <c r="E21" s="400"/>
      <c r="F21" s="400"/>
      <c r="G21" s="296"/>
    </row>
    <row r="22" spans="1:12" ht="30" hidden="1" customHeight="1" x14ac:dyDescent="0.25">
      <c r="A22" s="293" t="s">
        <v>16</v>
      </c>
      <c r="B22" s="401" t="s">
        <v>25</v>
      </c>
      <c r="C22" s="401"/>
      <c r="D22" s="401"/>
      <c r="E22" s="401"/>
      <c r="F22" s="401"/>
      <c r="G22" s="402"/>
    </row>
    <row r="23" spans="1:12" ht="318" customHeight="1" x14ac:dyDescent="0.25">
      <c r="A23" s="293" t="s">
        <v>16</v>
      </c>
      <c r="B23" s="406" t="s">
        <v>282</v>
      </c>
      <c r="C23" s="407"/>
      <c r="D23" s="407"/>
      <c r="E23" s="407"/>
      <c r="F23" s="407"/>
      <c r="G23" s="407"/>
    </row>
    <row r="24" spans="1:12" x14ac:dyDescent="0.25">
      <c r="A24" s="293" t="s">
        <v>17</v>
      </c>
      <c r="B24" s="401" t="s">
        <v>26</v>
      </c>
      <c r="C24" s="401"/>
      <c r="D24" s="279"/>
      <c r="E24" s="279"/>
      <c r="F24" s="279"/>
      <c r="G24" s="296"/>
    </row>
    <row r="25" spans="1:12" ht="18.75" customHeight="1" x14ac:dyDescent="0.25">
      <c r="A25" s="293"/>
      <c r="B25" s="403"/>
      <c r="C25" s="403"/>
      <c r="D25" s="403"/>
      <c r="E25" s="403"/>
      <c r="F25" s="403"/>
      <c r="G25" s="404"/>
    </row>
    <row r="26" spans="1:12" hidden="1" x14ac:dyDescent="0.25">
      <c r="A26" s="293"/>
      <c r="B26" s="403"/>
      <c r="C26" s="403"/>
      <c r="D26" s="403"/>
      <c r="E26" s="403"/>
      <c r="F26" s="403"/>
      <c r="G26" s="404"/>
    </row>
    <row r="27" spans="1:12" ht="18" customHeight="1" x14ac:dyDescent="0.25">
      <c r="A27" s="297" t="s">
        <v>27</v>
      </c>
      <c r="B27" s="405" t="s">
        <v>28</v>
      </c>
      <c r="C27" s="405"/>
      <c r="D27" s="279"/>
      <c r="E27" s="279"/>
      <c r="F27" s="279"/>
      <c r="G27" s="296"/>
    </row>
    <row r="28" spans="1:12" x14ac:dyDescent="0.25">
      <c r="A28" s="293" t="s">
        <v>6</v>
      </c>
      <c r="B28" s="265"/>
      <c r="C28" s="266"/>
      <c r="D28" s="279"/>
      <c r="E28" s="279"/>
      <c r="F28" s="279"/>
      <c r="G28" s="296"/>
    </row>
    <row r="29" spans="1:12" ht="79.5" customHeight="1" x14ac:dyDescent="0.25">
      <c r="A29" s="298" t="s">
        <v>7</v>
      </c>
      <c r="B29" s="401" t="s">
        <v>39</v>
      </c>
      <c r="C29" s="401"/>
      <c r="D29" s="401"/>
      <c r="E29" s="401"/>
      <c r="F29" s="401"/>
      <c r="G29" s="402"/>
    </row>
    <row r="30" spans="1:12" x14ac:dyDescent="0.25">
      <c r="A30" s="298"/>
      <c r="B30" s="281" t="s">
        <v>262</v>
      </c>
      <c r="C30" s="266"/>
      <c r="D30" s="279"/>
      <c r="E30" s="279"/>
      <c r="F30" s="279"/>
      <c r="G30" s="296"/>
    </row>
    <row r="31" spans="1:12" ht="30.75" customHeight="1" x14ac:dyDescent="0.25">
      <c r="A31" s="298" t="s">
        <v>10</v>
      </c>
      <c r="B31" s="415" t="s">
        <v>40</v>
      </c>
      <c r="C31" s="415"/>
      <c r="D31" s="279"/>
      <c r="E31" s="279"/>
      <c r="F31" s="279"/>
      <c r="G31" s="296"/>
    </row>
    <row r="32" spans="1:12" ht="17.25" customHeight="1" x14ac:dyDescent="0.25">
      <c r="A32" s="293"/>
      <c r="B32" s="400" t="s">
        <v>402</v>
      </c>
      <c r="C32" s="400"/>
      <c r="D32" s="279"/>
      <c r="E32" s="279"/>
      <c r="F32" s="279"/>
      <c r="G32" s="296"/>
    </row>
    <row r="33" spans="1:13" ht="34.5" customHeight="1" x14ac:dyDescent="0.25">
      <c r="A33" s="293" t="s">
        <v>41</v>
      </c>
      <c r="B33" s="405" t="s">
        <v>42</v>
      </c>
      <c r="C33" s="405"/>
      <c r="D33" s="405"/>
      <c r="E33" s="405"/>
      <c r="F33" s="405"/>
      <c r="G33" s="296"/>
    </row>
    <row r="34" spans="1:13" ht="21.75" customHeight="1" x14ac:dyDescent="0.25">
      <c r="A34" s="293"/>
      <c r="B34" s="267" t="s">
        <v>263</v>
      </c>
      <c r="C34" s="266"/>
      <c r="D34" s="279"/>
      <c r="E34" s="279"/>
      <c r="F34" s="279"/>
      <c r="G34" s="296"/>
    </row>
    <row r="35" spans="1:13" ht="21.75" customHeight="1" x14ac:dyDescent="0.25">
      <c r="A35" s="293" t="s">
        <v>43</v>
      </c>
      <c r="B35" s="405" t="s">
        <v>44</v>
      </c>
      <c r="C35" s="405"/>
      <c r="D35" s="87"/>
      <c r="E35" s="87"/>
      <c r="F35" s="87"/>
      <c r="G35" s="299"/>
      <c r="J35" s="321"/>
      <c r="L35" s="341"/>
    </row>
    <row r="36" spans="1:13" x14ac:dyDescent="0.25">
      <c r="A36" s="293"/>
      <c r="B36" s="267" t="s">
        <v>264</v>
      </c>
      <c r="C36" s="266"/>
      <c r="D36" s="279"/>
      <c r="E36" s="279"/>
      <c r="F36" s="279"/>
      <c r="G36" s="296"/>
      <c r="L36" s="341"/>
      <c r="M36" s="338"/>
    </row>
    <row r="37" spans="1:13" ht="36" customHeight="1" x14ac:dyDescent="0.25">
      <c r="A37" s="293" t="s">
        <v>45</v>
      </c>
      <c r="B37" s="405" t="s">
        <v>46</v>
      </c>
      <c r="C37" s="405"/>
      <c r="D37" s="405"/>
      <c r="E37" s="405"/>
      <c r="F37" s="405"/>
      <c r="G37" s="296"/>
    </row>
    <row r="38" spans="1:13" x14ac:dyDescent="0.25">
      <c r="A38" s="300"/>
      <c r="B38" s="267" t="s">
        <v>265</v>
      </c>
      <c r="C38" s="266"/>
      <c r="D38" s="279"/>
      <c r="E38" s="279"/>
      <c r="F38" s="279"/>
      <c r="G38" s="296"/>
    </row>
    <row r="39" spans="1:13" ht="24.75" customHeight="1" x14ac:dyDescent="0.25">
      <c r="A39" s="300" t="s">
        <v>47</v>
      </c>
      <c r="B39" s="401" t="s">
        <v>48</v>
      </c>
      <c r="C39" s="401"/>
      <c r="D39" s="401"/>
      <c r="E39" s="401"/>
      <c r="F39" s="401"/>
      <c r="G39" s="402"/>
      <c r="L39" s="341"/>
    </row>
    <row r="40" spans="1:13" x14ac:dyDescent="0.25">
      <c r="A40" s="300"/>
      <c r="B40" s="281" t="s">
        <v>94</v>
      </c>
      <c r="C40" s="266"/>
      <c r="D40" s="279"/>
      <c r="E40" s="279"/>
      <c r="F40" s="279"/>
      <c r="G40" s="296"/>
      <c r="L40" s="341"/>
    </row>
    <row r="41" spans="1:13" ht="41.25" customHeight="1" x14ac:dyDescent="0.25">
      <c r="A41" s="301" t="s">
        <v>49</v>
      </c>
      <c r="B41" s="401" t="s">
        <v>68</v>
      </c>
      <c r="C41" s="401"/>
      <c r="D41" s="401"/>
      <c r="E41" s="401"/>
      <c r="F41" s="401"/>
      <c r="G41" s="402"/>
      <c r="L41" s="341"/>
    </row>
    <row r="42" spans="1:13" ht="16.5" customHeight="1" x14ac:dyDescent="0.25">
      <c r="A42" s="301"/>
      <c r="B42" s="267" t="s">
        <v>266</v>
      </c>
      <c r="C42" s="266"/>
      <c r="D42" s="279"/>
      <c r="E42" s="279"/>
      <c r="F42" s="279"/>
      <c r="G42" s="296"/>
    </row>
    <row r="43" spans="1:13" ht="27" customHeight="1" x14ac:dyDescent="0.25">
      <c r="A43" s="301" t="s">
        <v>51</v>
      </c>
      <c r="B43" s="405" t="s">
        <v>50</v>
      </c>
      <c r="C43" s="405"/>
      <c r="D43" s="405"/>
      <c r="E43" s="405"/>
      <c r="F43" s="405"/>
      <c r="G43" s="411"/>
    </row>
    <row r="44" spans="1:13" x14ac:dyDescent="0.25">
      <c r="A44" s="301"/>
      <c r="B44" s="267" t="s">
        <v>270</v>
      </c>
      <c r="C44" s="266" t="s">
        <v>267</v>
      </c>
      <c r="D44" s="279"/>
      <c r="E44" s="279"/>
      <c r="F44" s="279"/>
      <c r="G44" s="296"/>
    </row>
    <row r="45" spans="1:13" ht="34.5" customHeight="1" x14ac:dyDescent="0.25">
      <c r="A45" s="301" t="s">
        <v>56</v>
      </c>
      <c r="B45" s="412" t="s">
        <v>52</v>
      </c>
      <c r="C45" s="413"/>
      <c r="D45" s="413"/>
      <c r="E45" s="413"/>
      <c r="F45" s="413"/>
      <c r="G45" s="414"/>
      <c r="K45" s="338"/>
    </row>
    <row r="46" spans="1:13" x14ac:dyDescent="0.25">
      <c r="A46" s="293"/>
      <c r="B46" s="265" t="s">
        <v>55</v>
      </c>
      <c r="C46" s="266"/>
      <c r="D46" s="279"/>
      <c r="E46" s="279"/>
      <c r="F46" s="279"/>
      <c r="G46" s="296"/>
      <c r="K46" s="338"/>
    </row>
    <row r="47" spans="1:13" x14ac:dyDescent="0.25">
      <c r="A47" s="293"/>
      <c r="B47" s="265" t="s">
        <v>53</v>
      </c>
      <c r="C47" s="266"/>
      <c r="D47" s="279"/>
      <c r="E47" s="279"/>
      <c r="F47" s="279"/>
      <c r="G47" s="296"/>
    </row>
    <row r="48" spans="1:13" x14ac:dyDescent="0.25">
      <c r="A48" s="293"/>
      <c r="B48" s="264" t="s">
        <v>54</v>
      </c>
      <c r="C48" s="268"/>
      <c r="D48" s="279"/>
      <c r="E48" s="279"/>
      <c r="F48" s="279"/>
      <c r="G48" s="296"/>
    </row>
    <row r="49" spans="1:7" x14ac:dyDescent="0.25">
      <c r="A49" s="300"/>
      <c r="B49" s="267" t="s">
        <v>268</v>
      </c>
      <c r="C49" s="266"/>
      <c r="D49" s="279"/>
      <c r="E49" s="279"/>
      <c r="F49" s="279"/>
      <c r="G49" s="296"/>
    </row>
    <row r="50" spans="1:7" ht="41.25" customHeight="1" x14ac:dyDescent="0.25">
      <c r="A50" s="302" t="s">
        <v>58</v>
      </c>
      <c r="B50" s="379" t="s">
        <v>57</v>
      </c>
      <c r="C50" s="380"/>
      <c r="D50" s="380"/>
      <c r="E50" s="380"/>
      <c r="F50" s="380"/>
      <c r="G50" s="381"/>
    </row>
    <row r="51" spans="1:7" x14ac:dyDescent="0.25">
      <c r="A51" s="302"/>
      <c r="B51" s="269" t="s">
        <v>95</v>
      </c>
      <c r="C51" s="279"/>
      <c r="D51" s="279"/>
      <c r="E51" s="279"/>
      <c r="F51" s="279"/>
      <c r="G51" s="296"/>
    </row>
    <row r="52" spans="1:7" ht="30" customHeight="1" x14ac:dyDescent="0.25">
      <c r="A52" s="302" t="s">
        <v>60</v>
      </c>
      <c r="B52" s="379" t="s">
        <v>59</v>
      </c>
      <c r="C52" s="380"/>
      <c r="D52" s="380"/>
      <c r="E52" s="380"/>
      <c r="F52" s="380"/>
      <c r="G52" s="381"/>
    </row>
    <row r="53" spans="1:7" ht="18.75" customHeight="1" x14ac:dyDescent="0.25">
      <c r="A53" s="302"/>
      <c r="B53" s="269" t="s">
        <v>271</v>
      </c>
      <c r="C53" s="279"/>
      <c r="D53" s="279"/>
      <c r="E53" s="279"/>
      <c r="F53" s="279"/>
      <c r="G53" s="296"/>
    </row>
    <row r="54" spans="1:7" ht="27.75" customHeight="1" x14ac:dyDescent="0.25">
      <c r="A54" s="302" t="s">
        <v>62</v>
      </c>
      <c r="B54" s="379" t="s">
        <v>61</v>
      </c>
      <c r="C54" s="380"/>
      <c r="D54" s="380"/>
      <c r="E54" s="380"/>
      <c r="F54" s="380"/>
      <c r="G54" s="381"/>
    </row>
    <row r="55" spans="1:7" ht="18.75" customHeight="1" x14ac:dyDescent="0.25">
      <c r="A55" s="302"/>
      <c r="B55" s="269" t="s">
        <v>272</v>
      </c>
      <c r="C55" s="279"/>
      <c r="D55" s="279"/>
      <c r="E55" s="279"/>
      <c r="F55" s="279"/>
      <c r="G55" s="296"/>
    </row>
    <row r="56" spans="1:7" ht="28.5" customHeight="1" x14ac:dyDescent="0.25">
      <c r="A56" s="302" t="s">
        <v>64</v>
      </c>
      <c r="B56" s="379" t="s">
        <v>63</v>
      </c>
      <c r="C56" s="380"/>
      <c r="D56" s="380"/>
      <c r="E56" s="380"/>
      <c r="F56" s="380"/>
      <c r="G56" s="381"/>
    </row>
    <row r="57" spans="1:7" ht="18.75" customHeight="1" x14ac:dyDescent="0.25">
      <c r="A57" s="303"/>
      <c r="B57" s="267" t="s">
        <v>273</v>
      </c>
      <c r="C57" s="279"/>
      <c r="D57" s="279"/>
      <c r="E57" s="279"/>
      <c r="F57" s="279"/>
      <c r="G57" s="296"/>
    </row>
    <row r="58" spans="1:7" ht="18.75" customHeight="1" x14ac:dyDescent="0.25">
      <c r="A58" s="303"/>
      <c r="B58" s="382"/>
      <c r="C58" s="382"/>
      <c r="D58" s="279"/>
      <c r="E58" s="279"/>
      <c r="F58" s="279"/>
      <c r="G58" s="296"/>
    </row>
    <row r="59" spans="1:7" ht="18.75" customHeight="1" x14ac:dyDescent="0.25">
      <c r="A59" s="302" t="s">
        <v>66</v>
      </c>
      <c r="B59" s="383" t="s">
        <v>65</v>
      </c>
      <c r="C59" s="384"/>
      <c r="D59" s="384"/>
      <c r="E59" s="384"/>
      <c r="F59" s="384"/>
      <c r="G59" s="385"/>
    </row>
    <row r="60" spans="1:7" ht="18.75" customHeight="1" x14ac:dyDescent="0.25">
      <c r="A60" s="302"/>
      <c r="B60" s="267" t="s">
        <v>274</v>
      </c>
      <c r="C60" s="279"/>
      <c r="D60" s="279"/>
      <c r="E60" s="279"/>
      <c r="F60" s="279"/>
      <c r="G60" s="296"/>
    </row>
    <row r="61" spans="1:7" ht="18.75" customHeight="1" x14ac:dyDescent="0.25">
      <c r="A61" s="302" t="s">
        <v>69</v>
      </c>
      <c r="B61" s="386" t="s">
        <v>67</v>
      </c>
      <c r="C61" s="387"/>
      <c r="D61" s="387"/>
      <c r="E61" s="387"/>
      <c r="F61" s="388"/>
      <c r="G61" s="296"/>
    </row>
    <row r="62" spans="1:7" ht="18.75" customHeight="1" x14ac:dyDescent="0.25">
      <c r="A62" s="302"/>
      <c r="B62" s="267" t="s">
        <v>275</v>
      </c>
      <c r="C62" s="279"/>
      <c r="D62" s="279"/>
      <c r="E62" s="279"/>
      <c r="F62" s="279"/>
      <c r="G62" s="296"/>
    </row>
    <row r="63" spans="1:7" ht="16.5" hidden="1" customHeight="1" x14ac:dyDescent="0.25">
      <c r="A63" s="302"/>
      <c r="B63" s="279"/>
      <c r="C63" s="279"/>
      <c r="D63" s="279"/>
      <c r="E63" s="279"/>
      <c r="F63" s="279"/>
      <c r="G63" s="296"/>
    </row>
    <row r="64" spans="1:7" ht="16.5" customHeight="1" x14ac:dyDescent="0.25">
      <c r="A64" s="302" t="s">
        <v>70</v>
      </c>
      <c r="B64" s="386" t="s">
        <v>26</v>
      </c>
      <c r="C64" s="387"/>
      <c r="D64" s="387"/>
      <c r="E64" s="387"/>
      <c r="F64" s="388"/>
      <c r="G64" s="296"/>
    </row>
    <row r="65" spans="1:7" ht="27" customHeight="1" x14ac:dyDescent="0.25">
      <c r="A65" s="304"/>
      <c r="B65" s="416"/>
      <c r="C65" s="417"/>
      <c r="D65" s="279"/>
      <c r="E65" s="279"/>
      <c r="F65" s="279"/>
      <c r="G65" s="296"/>
    </row>
    <row r="66" spans="1:7" ht="16.5" customHeight="1" x14ac:dyDescent="0.25">
      <c r="A66" s="305" t="s">
        <v>71</v>
      </c>
      <c r="B66" s="279"/>
      <c r="C66" s="279"/>
      <c r="D66" s="279"/>
      <c r="E66" s="279"/>
      <c r="F66" s="279"/>
      <c r="G66" s="296"/>
    </row>
    <row r="67" spans="1:7" ht="16.5" customHeight="1" x14ac:dyDescent="0.25">
      <c r="A67" s="302" t="s">
        <v>72</v>
      </c>
      <c r="B67" s="408" t="s">
        <v>73</v>
      </c>
      <c r="C67" s="409"/>
      <c r="D67" s="409"/>
      <c r="E67" s="409"/>
      <c r="F67" s="410"/>
      <c r="G67" s="296"/>
    </row>
    <row r="68" spans="1:7" ht="16.5" customHeight="1" x14ac:dyDescent="0.25">
      <c r="A68" s="302"/>
      <c r="B68" s="267" t="s">
        <v>277</v>
      </c>
      <c r="C68" s="279"/>
      <c r="D68" s="279"/>
      <c r="E68" s="279"/>
      <c r="F68" s="279"/>
      <c r="G68" s="296"/>
    </row>
    <row r="69" spans="1:7" ht="29.25" customHeight="1" x14ac:dyDescent="0.25">
      <c r="A69" s="302" t="s">
        <v>74</v>
      </c>
      <c r="B69" s="389" t="s">
        <v>75</v>
      </c>
      <c r="C69" s="390"/>
      <c r="D69" s="390"/>
      <c r="E69" s="390"/>
      <c r="F69" s="390"/>
      <c r="G69" s="391"/>
    </row>
    <row r="70" spans="1:7" ht="16.5" customHeight="1" x14ac:dyDescent="0.25">
      <c r="A70" s="302"/>
      <c r="B70" s="267" t="s">
        <v>269</v>
      </c>
      <c r="C70" s="279"/>
      <c r="D70" s="279"/>
      <c r="E70" s="279"/>
      <c r="F70" s="279"/>
      <c r="G70" s="296"/>
    </row>
    <row r="71" spans="1:7" ht="16.5" customHeight="1" x14ac:dyDescent="0.25">
      <c r="A71" s="302" t="s">
        <v>76</v>
      </c>
      <c r="B71" s="389" t="s">
        <v>307</v>
      </c>
      <c r="C71" s="390"/>
      <c r="D71" s="390"/>
      <c r="E71" s="390"/>
      <c r="F71" s="390"/>
      <c r="G71" s="391"/>
    </row>
    <row r="72" spans="1:7" ht="16.5" customHeight="1" x14ac:dyDescent="0.25">
      <c r="A72" s="302"/>
      <c r="B72" s="267" t="s">
        <v>308</v>
      </c>
      <c r="C72" s="279"/>
      <c r="D72" s="279"/>
      <c r="E72" s="279"/>
      <c r="F72" s="279"/>
      <c r="G72" s="296"/>
    </row>
    <row r="73" spans="1:7" ht="30.75" customHeight="1" x14ac:dyDescent="0.25">
      <c r="A73" s="302" t="s">
        <v>77</v>
      </c>
      <c r="B73" s="379" t="s">
        <v>80</v>
      </c>
      <c r="C73" s="380"/>
      <c r="D73" s="380"/>
      <c r="E73" s="380"/>
      <c r="F73" s="392"/>
      <c r="G73" s="296"/>
    </row>
    <row r="74" spans="1:7" ht="16.5" customHeight="1" x14ac:dyDescent="0.25">
      <c r="A74" s="302"/>
      <c r="B74" s="279"/>
      <c r="C74" s="279"/>
      <c r="D74" s="279"/>
      <c r="E74" s="279"/>
      <c r="F74" s="279"/>
      <c r="G74" s="296"/>
    </row>
    <row r="75" spans="1:7" ht="16.5" customHeight="1" x14ac:dyDescent="0.25">
      <c r="A75" s="302" t="s">
        <v>78</v>
      </c>
      <c r="B75" s="386" t="s">
        <v>396</v>
      </c>
      <c r="C75" s="387"/>
      <c r="D75" s="387"/>
      <c r="E75" s="387"/>
      <c r="F75" s="387"/>
      <c r="G75" s="393"/>
    </row>
    <row r="76" spans="1:7" ht="16.5" customHeight="1" x14ac:dyDescent="0.25">
      <c r="A76" s="302"/>
      <c r="B76" s="267" t="s">
        <v>371</v>
      </c>
      <c r="C76" s="279"/>
      <c r="D76" s="279"/>
      <c r="E76" s="279"/>
      <c r="F76" s="279"/>
      <c r="G76" s="296"/>
    </row>
    <row r="77" spans="1:7" ht="36.75" customHeight="1" x14ac:dyDescent="0.25">
      <c r="A77" s="302" t="s">
        <v>79</v>
      </c>
      <c r="B77" s="379" t="s">
        <v>81</v>
      </c>
      <c r="C77" s="380"/>
      <c r="D77" s="380"/>
      <c r="E77" s="380"/>
      <c r="F77" s="380"/>
      <c r="G77" s="381"/>
    </row>
    <row r="78" spans="1:7" ht="16.5" customHeight="1" x14ac:dyDescent="0.25">
      <c r="A78" s="304"/>
      <c r="B78" s="320"/>
      <c r="C78" s="312"/>
      <c r="D78" s="312"/>
      <c r="E78" s="312"/>
      <c r="F78" s="312"/>
      <c r="G78" s="296"/>
    </row>
    <row r="79" spans="1:7" x14ac:dyDescent="0.25">
      <c r="A79" s="270"/>
      <c r="B79" s="270"/>
      <c r="C79" s="270"/>
      <c r="D79" s="270"/>
      <c r="E79" s="270"/>
      <c r="F79" s="270"/>
      <c r="G79" s="270"/>
    </row>
    <row r="80" spans="1:7" x14ac:dyDescent="0.25">
      <c r="A80" s="270"/>
      <c r="B80" s="270"/>
      <c r="C80" s="270"/>
      <c r="D80" s="270"/>
      <c r="E80" s="270"/>
      <c r="F80" s="270"/>
      <c r="G80" s="270"/>
    </row>
    <row r="81" spans="1:12" ht="24.75" customHeight="1" x14ac:dyDescent="0.25">
      <c r="A81" s="271"/>
      <c r="B81" s="47" t="s">
        <v>129</v>
      </c>
      <c r="C81" s="272" t="s">
        <v>395</v>
      </c>
      <c r="D81" s="376" t="s">
        <v>130</v>
      </c>
      <c r="E81" s="376"/>
      <c r="F81" s="376"/>
      <c r="G81" s="273"/>
      <c r="I81" s="376"/>
      <c r="J81" s="376"/>
      <c r="K81" s="376"/>
    </row>
    <row r="82" spans="1:12" s="276" customFormat="1" ht="15" customHeight="1" x14ac:dyDescent="0.2">
      <c r="A82" s="274"/>
      <c r="B82" s="68" t="s">
        <v>131</v>
      </c>
      <c r="C82" s="95" t="s">
        <v>295</v>
      </c>
      <c r="D82" s="377" t="s">
        <v>92</v>
      </c>
      <c r="E82" s="377"/>
      <c r="F82" s="377"/>
      <c r="G82" s="275"/>
      <c r="I82" s="377"/>
      <c r="J82" s="377"/>
      <c r="K82" s="377"/>
      <c r="L82" s="342"/>
    </row>
    <row r="83" spans="1:12" x14ac:dyDescent="0.25">
      <c r="A83" s="271"/>
      <c r="B83" s="47"/>
      <c r="C83" s="47"/>
      <c r="D83" s="277"/>
      <c r="E83" s="277"/>
      <c r="F83" s="277"/>
      <c r="G83" s="273"/>
    </row>
    <row r="84" spans="1:12" ht="32.25" customHeight="1" x14ac:dyDescent="0.25">
      <c r="A84" s="378" t="s">
        <v>284</v>
      </c>
      <c r="B84" s="378"/>
      <c r="C84" s="47"/>
      <c r="D84" s="277"/>
      <c r="E84" s="277"/>
      <c r="F84" s="277"/>
      <c r="G84" s="273"/>
    </row>
    <row r="85" spans="1:12" x14ac:dyDescent="0.25">
      <c r="A85" s="278"/>
    </row>
    <row r="86" spans="1:12" x14ac:dyDescent="0.25">
      <c r="A86" s="278"/>
    </row>
    <row r="87" spans="1:12" x14ac:dyDescent="0.25">
      <c r="A87" s="278"/>
    </row>
    <row r="88" spans="1:12" x14ac:dyDescent="0.25">
      <c r="A88" s="278"/>
    </row>
    <row r="89" spans="1:12" x14ac:dyDescent="0.25">
      <c r="A89" s="278"/>
    </row>
    <row r="90" spans="1:12" x14ac:dyDescent="0.25">
      <c r="A90" s="278"/>
    </row>
    <row r="91" spans="1:12" x14ac:dyDescent="0.25">
      <c r="A91" s="278"/>
    </row>
    <row r="92" spans="1:12" x14ac:dyDescent="0.25">
      <c r="A92" s="278"/>
    </row>
    <row r="93" spans="1:12" x14ac:dyDescent="0.25">
      <c r="A93" s="278"/>
    </row>
    <row r="94" spans="1:12" x14ac:dyDescent="0.25">
      <c r="A94" s="278"/>
    </row>
    <row r="95" spans="1:12" x14ac:dyDescent="0.25">
      <c r="A95" s="278"/>
    </row>
    <row r="96" spans="1:12" x14ac:dyDescent="0.25">
      <c r="A96" s="278"/>
    </row>
    <row r="97" spans="1:1" x14ac:dyDescent="0.25">
      <c r="A97" s="278"/>
    </row>
    <row r="98" spans="1:1" x14ac:dyDescent="0.25">
      <c r="A98" s="278"/>
    </row>
    <row r="99" spans="1:1" x14ac:dyDescent="0.25">
      <c r="A99" s="278"/>
    </row>
    <row r="100" spans="1:1" x14ac:dyDescent="0.25">
      <c r="A100" s="278"/>
    </row>
    <row r="101" spans="1:1" x14ac:dyDescent="0.25">
      <c r="A101" s="278"/>
    </row>
    <row r="102" spans="1:1" x14ac:dyDescent="0.25">
      <c r="A102" s="278"/>
    </row>
    <row r="103" spans="1:1" x14ac:dyDescent="0.25">
      <c r="A103" s="278"/>
    </row>
    <row r="104" spans="1:1" x14ac:dyDescent="0.25">
      <c r="A104" s="278"/>
    </row>
    <row r="105" spans="1:1" x14ac:dyDescent="0.25">
      <c r="A105" s="278"/>
    </row>
    <row r="106" spans="1:1" x14ac:dyDescent="0.25">
      <c r="A106" s="278"/>
    </row>
    <row r="107" spans="1:1" x14ac:dyDescent="0.25">
      <c r="A107" s="278"/>
    </row>
    <row r="108" spans="1:1" x14ac:dyDescent="0.25">
      <c r="A108" s="278"/>
    </row>
    <row r="109" spans="1:1" x14ac:dyDescent="0.25">
      <c r="A109" s="278"/>
    </row>
    <row r="110" spans="1:1" x14ac:dyDescent="0.25">
      <c r="A110" s="278"/>
    </row>
    <row r="111" spans="1:1" x14ac:dyDescent="0.25">
      <c r="A111" s="278"/>
    </row>
    <row r="112" spans="1:1" x14ac:dyDescent="0.25">
      <c r="A112" s="278"/>
    </row>
    <row r="113" spans="1:1" x14ac:dyDescent="0.25">
      <c r="A113" s="278"/>
    </row>
    <row r="114" spans="1:1" x14ac:dyDescent="0.25">
      <c r="A114" s="278"/>
    </row>
    <row r="115" spans="1:1" x14ac:dyDescent="0.25">
      <c r="A115" s="278"/>
    </row>
    <row r="116" spans="1:1" x14ac:dyDescent="0.25">
      <c r="A116" s="278"/>
    </row>
    <row r="117" spans="1:1" x14ac:dyDescent="0.25">
      <c r="A117" s="278"/>
    </row>
    <row r="118" spans="1:1" x14ac:dyDescent="0.25">
      <c r="A118" s="278"/>
    </row>
    <row r="119" spans="1:1" x14ac:dyDescent="0.25">
      <c r="A119" s="278"/>
    </row>
    <row r="120" spans="1:1" x14ac:dyDescent="0.25">
      <c r="A120" s="278"/>
    </row>
    <row r="121" spans="1:1" x14ac:dyDescent="0.25">
      <c r="A121" s="278"/>
    </row>
    <row r="122" spans="1:1" x14ac:dyDescent="0.25">
      <c r="A122" s="278"/>
    </row>
    <row r="123" spans="1:1" x14ac:dyDescent="0.25">
      <c r="A123" s="278"/>
    </row>
    <row r="124" spans="1:1" x14ac:dyDescent="0.25">
      <c r="A124" s="278"/>
    </row>
    <row r="125" spans="1:1" x14ac:dyDescent="0.25">
      <c r="A125" s="278"/>
    </row>
    <row r="126" spans="1:1" x14ac:dyDescent="0.25">
      <c r="A126" s="278"/>
    </row>
    <row r="127" spans="1:1" x14ac:dyDescent="0.25">
      <c r="A127" s="278"/>
    </row>
    <row r="128" spans="1:1" x14ac:dyDescent="0.25">
      <c r="A128" s="278"/>
    </row>
    <row r="129" spans="1:1" x14ac:dyDescent="0.25">
      <c r="A129" s="278"/>
    </row>
    <row r="130" spans="1:1" x14ac:dyDescent="0.25">
      <c r="A130" s="278"/>
    </row>
    <row r="131" spans="1:1" x14ac:dyDescent="0.25">
      <c r="A131" s="278"/>
    </row>
    <row r="132" spans="1:1" x14ac:dyDescent="0.25">
      <c r="A132" s="278"/>
    </row>
    <row r="133" spans="1:1" x14ac:dyDescent="0.25">
      <c r="A133" s="278"/>
    </row>
    <row r="134" spans="1:1" x14ac:dyDescent="0.25">
      <c r="A134" s="278"/>
    </row>
    <row r="135" spans="1:1" x14ac:dyDescent="0.25">
      <c r="A135" s="278"/>
    </row>
    <row r="136" spans="1:1" x14ac:dyDescent="0.25">
      <c r="A136" s="278"/>
    </row>
    <row r="137" spans="1:1" x14ac:dyDescent="0.25">
      <c r="A137" s="278"/>
    </row>
    <row r="138" spans="1:1" x14ac:dyDescent="0.25">
      <c r="A138" s="278"/>
    </row>
    <row r="139" spans="1:1" x14ac:dyDescent="0.25">
      <c r="A139" s="278"/>
    </row>
    <row r="140" spans="1:1" x14ac:dyDescent="0.25">
      <c r="A140" s="278"/>
    </row>
    <row r="141" spans="1:1" x14ac:dyDescent="0.25">
      <c r="A141" s="278"/>
    </row>
    <row r="142" spans="1:1" x14ac:dyDescent="0.25">
      <c r="A142" s="278"/>
    </row>
    <row r="143" spans="1:1" x14ac:dyDescent="0.25">
      <c r="A143" s="278"/>
    </row>
    <row r="144" spans="1:1" x14ac:dyDescent="0.25">
      <c r="A144" s="278"/>
    </row>
    <row r="145" spans="1:1" x14ac:dyDescent="0.25">
      <c r="A145" s="278"/>
    </row>
    <row r="146" spans="1:1" x14ac:dyDescent="0.25">
      <c r="A146" s="278"/>
    </row>
    <row r="147" spans="1:1" x14ac:dyDescent="0.25">
      <c r="A147" s="278"/>
    </row>
    <row r="148" spans="1:1" x14ac:dyDescent="0.25">
      <c r="A148" s="278"/>
    </row>
    <row r="149" spans="1:1" x14ac:dyDescent="0.25">
      <c r="A149" s="278"/>
    </row>
    <row r="150" spans="1:1" x14ac:dyDescent="0.25">
      <c r="A150" s="278"/>
    </row>
    <row r="151" spans="1:1" x14ac:dyDescent="0.25">
      <c r="A151" s="278"/>
    </row>
    <row r="152" spans="1:1" x14ac:dyDescent="0.25">
      <c r="A152" s="278"/>
    </row>
    <row r="153" spans="1:1" x14ac:dyDescent="0.25">
      <c r="A153" s="278"/>
    </row>
    <row r="154" spans="1:1" x14ac:dyDescent="0.25">
      <c r="A154" s="278"/>
    </row>
    <row r="155" spans="1:1" x14ac:dyDescent="0.25">
      <c r="A155" s="278"/>
    </row>
    <row r="156" spans="1:1" x14ac:dyDescent="0.25">
      <c r="A156" s="278"/>
    </row>
    <row r="157" spans="1:1" x14ac:dyDescent="0.25">
      <c r="A157" s="278"/>
    </row>
    <row r="158" spans="1:1" x14ac:dyDescent="0.25">
      <c r="A158" s="278"/>
    </row>
    <row r="159" spans="1:1" x14ac:dyDescent="0.25">
      <c r="A159" s="278"/>
    </row>
    <row r="160" spans="1:1" x14ac:dyDescent="0.25">
      <c r="A160" s="278"/>
    </row>
    <row r="161" spans="1:1" x14ac:dyDescent="0.25">
      <c r="A161" s="278"/>
    </row>
    <row r="162" spans="1:1" x14ac:dyDescent="0.25">
      <c r="A162" s="278"/>
    </row>
    <row r="163" spans="1:1" x14ac:dyDescent="0.25">
      <c r="A163" s="278"/>
    </row>
    <row r="164" spans="1:1" x14ac:dyDescent="0.25">
      <c r="A164" s="278"/>
    </row>
    <row r="165" spans="1:1" x14ac:dyDescent="0.25">
      <c r="A165" s="278"/>
    </row>
    <row r="166" spans="1:1" x14ac:dyDescent="0.25">
      <c r="A166" s="278"/>
    </row>
    <row r="167" spans="1:1" x14ac:dyDescent="0.25">
      <c r="A167" s="278"/>
    </row>
    <row r="168" spans="1:1" x14ac:dyDescent="0.25">
      <c r="A168" s="278"/>
    </row>
    <row r="169" spans="1:1" x14ac:dyDescent="0.25">
      <c r="A169" s="278"/>
    </row>
    <row r="170" spans="1:1" x14ac:dyDescent="0.25">
      <c r="A170" s="278"/>
    </row>
    <row r="171" spans="1:1" x14ac:dyDescent="0.25">
      <c r="A171" s="278"/>
    </row>
    <row r="172" spans="1:1" x14ac:dyDescent="0.25">
      <c r="A172" s="278"/>
    </row>
    <row r="173" spans="1:1" x14ac:dyDescent="0.25">
      <c r="A173" s="278"/>
    </row>
    <row r="174" spans="1:1" x14ac:dyDescent="0.25">
      <c r="A174" s="278"/>
    </row>
    <row r="175" spans="1:1" x14ac:dyDescent="0.25">
      <c r="A175" s="278"/>
    </row>
    <row r="176" spans="1:1" x14ac:dyDescent="0.25">
      <c r="A176" s="278"/>
    </row>
    <row r="177" spans="1:1" x14ac:dyDescent="0.25">
      <c r="A177" s="278"/>
    </row>
  </sheetData>
  <mergeCells count="42">
    <mergeCell ref="B29:G29"/>
    <mergeCell ref="B52:G52"/>
    <mergeCell ref="B54:G54"/>
    <mergeCell ref="B56:G56"/>
    <mergeCell ref="B67:F67"/>
    <mergeCell ref="B43:G43"/>
    <mergeCell ref="B45:G45"/>
    <mergeCell ref="B41:G41"/>
    <mergeCell ref="B31:C31"/>
    <mergeCell ref="B32:C32"/>
    <mergeCell ref="B33:F33"/>
    <mergeCell ref="B35:C35"/>
    <mergeCell ref="B37:F37"/>
    <mergeCell ref="B39:G39"/>
    <mergeCell ref="B65:C65"/>
    <mergeCell ref="B20:G20"/>
    <mergeCell ref="B22:G22"/>
    <mergeCell ref="B25:G26"/>
    <mergeCell ref="B21:F21"/>
    <mergeCell ref="B27:C27"/>
    <mergeCell ref="B24:C24"/>
    <mergeCell ref="B23:G23"/>
    <mergeCell ref="A4:C4"/>
    <mergeCell ref="A9:A15"/>
    <mergeCell ref="B9:B15"/>
    <mergeCell ref="B18:C18"/>
    <mergeCell ref="B19:C19"/>
    <mergeCell ref="I81:K81"/>
    <mergeCell ref="D82:F82"/>
    <mergeCell ref="I82:K82"/>
    <mergeCell ref="A84:B84"/>
    <mergeCell ref="B50:G50"/>
    <mergeCell ref="B58:C58"/>
    <mergeCell ref="B59:G59"/>
    <mergeCell ref="B61:F61"/>
    <mergeCell ref="B64:F64"/>
    <mergeCell ref="B69:G69"/>
    <mergeCell ref="B71:G71"/>
    <mergeCell ref="B73:F73"/>
    <mergeCell ref="B75:G75"/>
    <mergeCell ref="B77:G77"/>
    <mergeCell ref="D81:F81"/>
  </mergeCells>
  <pageMargins left="0.31496062992125984" right="0.31496062992125984" top="0.35433070866141736" bottom="0.35433070866141736" header="0.31496062992125984" footer="0.31496062992125984"/>
  <pageSetup paperSize="9" scale="77" orientation="portrait" r:id="rId1"/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tabSelected="1" view="pageBreakPreview" zoomScale="60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28" sqref="C28:K34"/>
    </sheetView>
  </sheetViews>
  <sheetFormatPr defaultRowHeight="15" x14ac:dyDescent="0.25"/>
  <cols>
    <col min="1" max="1" width="6" customWidth="1"/>
    <col min="2" max="2" width="23.85546875" customWidth="1"/>
    <col min="3" max="3" width="13.42578125" customWidth="1"/>
    <col min="4" max="4" width="12.85546875" customWidth="1"/>
    <col min="5" max="5" width="11" customWidth="1"/>
    <col min="6" max="6" width="6.5703125" customWidth="1"/>
    <col min="7" max="7" width="12.42578125" customWidth="1"/>
    <col min="8" max="8" width="12.28515625" customWidth="1"/>
    <col min="9" max="9" width="11.28515625" customWidth="1"/>
    <col min="10" max="10" width="12" customWidth="1"/>
    <col min="11" max="11" width="9" customWidth="1"/>
    <col min="12" max="12" width="7" customWidth="1"/>
    <col min="13" max="13" width="14.5703125" customWidth="1"/>
    <col min="14" max="14" width="12.5703125" customWidth="1"/>
    <col min="15" max="15" width="13.42578125" customWidth="1"/>
    <col min="16" max="16" width="15.42578125" bestFit="1" customWidth="1"/>
    <col min="17" max="17" width="14.85546875" bestFit="1" customWidth="1"/>
    <col min="18" max="18" width="11.5703125" customWidth="1"/>
    <col min="19" max="19" width="13.28515625" customWidth="1"/>
  </cols>
  <sheetData>
    <row r="1" spans="1:19" ht="40.5" customHeight="1" thickBot="1" x14ac:dyDescent="0.3">
      <c r="A1" s="426" t="s">
        <v>255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</row>
    <row r="2" spans="1:19" ht="19.5" customHeight="1" x14ac:dyDescent="0.25">
      <c r="A2" s="427" t="s">
        <v>0</v>
      </c>
      <c r="B2" s="429" t="s">
        <v>102</v>
      </c>
      <c r="C2" s="419" t="s">
        <v>243</v>
      </c>
      <c r="D2" s="423" t="s">
        <v>3</v>
      </c>
      <c r="E2" s="424"/>
      <c r="F2" s="424"/>
      <c r="G2" s="424"/>
      <c r="H2" s="425"/>
      <c r="I2" s="423" t="s">
        <v>4</v>
      </c>
      <c r="J2" s="424"/>
      <c r="K2" s="424"/>
      <c r="L2" s="424"/>
      <c r="M2" s="424"/>
      <c r="N2" s="425"/>
      <c r="O2" s="421" t="s">
        <v>127</v>
      </c>
    </row>
    <row r="3" spans="1:19" ht="81" customHeight="1" thickBot="1" x14ac:dyDescent="0.3">
      <c r="A3" s="428"/>
      <c r="B3" s="430"/>
      <c r="C3" s="420"/>
      <c r="D3" s="178" t="s">
        <v>5</v>
      </c>
      <c r="E3" s="178" t="s">
        <v>96</v>
      </c>
      <c r="F3" s="178" t="s">
        <v>122</v>
      </c>
      <c r="G3" s="178" t="s">
        <v>123</v>
      </c>
      <c r="H3" s="175" t="s">
        <v>124</v>
      </c>
      <c r="I3" s="175" t="s">
        <v>125</v>
      </c>
      <c r="J3" s="179" t="s">
        <v>35</v>
      </c>
      <c r="K3" s="74" t="s">
        <v>96</v>
      </c>
      <c r="L3" s="74" t="s">
        <v>122</v>
      </c>
      <c r="M3" s="74" t="s">
        <v>128</v>
      </c>
      <c r="N3" s="74" t="s">
        <v>126</v>
      </c>
      <c r="O3" s="422"/>
    </row>
    <row r="4" spans="1:19" ht="15" customHeight="1" thickBot="1" x14ac:dyDescent="0.3">
      <c r="A4" s="174">
        <v>1</v>
      </c>
      <c r="B4" s="175">
        <v>2</v>
      </c>
      <c r="C4" s="176">
        <v>3</v>
      </c>
      <c r="D4" s="175">
        <v>4</v>
      </c>
      <c r="E4" s="176">
        <v>5</v>
      </c>
      <c r="F4" s="175">
        <v>6</v>
      </c>
      <c r="G4" s="176">
        <v>7</v>
      </c>
      <c r="H4" s="175">
        <v>8</v>
      </c>
      <c r="I4" s="176">
        <v>9</v>
      </c>
      <c r="J4" s="175">
        <v>10</v>
      </c>
      <c r="K4" s="176">
        <v>11</v>
      </c>
      <c r="L4" s="175">
        <v>12</v>
      </c>
      <c r="M4" s="176">
        <v>13</v>
      </c>
      <c r="N4" s="175">
        <v>14</v>
      </c>
      <c r="O4" s="177">
        <v>15</v>
      </c>
    </row>
    <row r="5" spans="1:19" ht="25.5" x14ac:dyDescent="0.25">
      <c r="A5" s="172" t="s">
        <v>108</v>
      </c>
      <c r="B5" s="173" t="s">
        <v>109</v>
      </c>
      <c r="C5" s="313">
        <v>516552.69</v>
      </c>
      <c r="D5" s="195">
        <f t="shared" ref="D5:J5" si="0">D6+D7</f>
        <v>0</v>
      </c>
      <c r="E5" s="195">
        <f t="shared" si="0"/>
        <v>0</v>
      </c>
      <c r="F5" s="195">
        <f t="shared" si="0"/>
        <v>0</v>
      </c>
      <c r="G5" s="195">
        <f t="shared" si="0"/>
        <v>0</v>
      </c>
      <c r="H5" s="195">
        <f>D5+E5+F5+G5</f>
        <v>0</v>
      </c>
      <c r="I5" s="195">
        <f t="shared" si="0"/>
        <v>0</v>
      </c>
      <c r="J5" s="195">
        <f t="shared" si="0"/>
        <v>0</v>
      </c>
      <c r="K5" s="195">
        <f t="shared" ref="K5" si="1">K6+K7</f>
        <v>0</v>
      </c>
      <c r="L5" s="195">
        <f t="shared" ref="L5" si="2">L6+L7</f>
        <v>0</v>
      </c>
      <c r="M5" s="195">
        <f t="shared" ref="M5" si="3">M6+M7</f>
        <v>0</v>
      </c>
      <c r="N5" s="195">
        <f>I5+J5+K5+L5+M5</f>
        <v>0</v>
      </c>
      <c r="O5" s="196">
        <f>C5+H5-N5</f>
        <v>516552.69</v>
      </c>
    </row>
    <row r="6" spans="1:19" ht="51" x14ac:dyDescent="0.25">
      <c r="A6" s="69" t="s">
        <v>7</v>
      </c>
      <c r="B6" s="60" t="s">
        <v>110</v>
      </c>
      <c r="C6" s="313">
        <v>516552.69</v>
      </c>
      <c r="D6" s="197">
        <v>0</v>
      </c>
      <c r="E6" s="198">
        <v>0</v>
      </c>
      <c r="F6" s="197">
        <v>0</v>
      </c>
      <c r="G6" s="197">
        <v>0</v>
      </c>
      <c r="H6" s="195">
        <f>D6+E6+F6+G6</f>
        <v>0</v>
      </c>
      <c r="I6" s="197">
        <v>0</v>
      </c>
      <c r="J6" s="199">
        <v>0</v>
      </c>
      <c r="K6" s="200">
        <v>0</v>
      </c>
      <c r="L6" s="200">
        <v>0</v>
      </c>
      <c r="M6" s="200">
        <v>0</v>
      </c>
      <c r="N6" s="201">
        <f t="shared" ref="N6:N17" si="4">I6+J6+K6+L6+M6</f>
        <v>0</v>
      </c>
      <c r="O6" s="202">
        <f t="shared" ref="O6:O17" si="5">C6+H6-N6</f>
        <v>516552.69</v>
      </c>
    </row>
    <row r="7" spans="1:19" ht="25.5" x14ac:dyDescent="0.25">
      <c r="A7" s="70" t="s">
        <v>10</v>
      </c>
      <c r="B7" s="60" t="s">
        <v>111</v>
      </c>
      <c r="C7" s="313">
        <v>0</v>
      </c>
      <c r="D7" s="197">
        <v>0</v>
      </c>
      <c r="E7" s="198">
        <v>0</v>
      </c>
      <c r="F7" s="197">
        <v>0</v>
      </c>
      <c r="G7" s="197">
        <v>0</v>
      </c>
      <c r="H7" s="197">
        <v>0</v>
      </c>
      <c r="I7" s="197">
        <v>0</v>
      </c>
      <c r="J7" s="199">
        <v>0</v>
      </c>
      <c r="K7" s="200">
        <v>0</v>
      </c>
      <c r="L7" s="200">
        <v>0</v>
      </c>
      <c r="M7" s="200">
        <v>0</v>
      </c>
      <c r="N7" s="201">
        <f t="shared" ref="N7" si="6">I7+J7+K7+L7+M7</f>
        <v>0</v>
      </c>
      <c r="O7" s="202">
        <f t="shared" ref="O7" si="7">C7+H7-N7</f>
        <v>0</v>
      </c>
    </row>
    <row r="8" spans="1:19" ht="25.5" x14ac:dyDescent="0.25">
      <c r="A8" s="71" t="s">
        <v>112</v>
      </c>
      <c r="B8" s="61" t="s">
        <v>113</v>
      </c>
      <c r="C8" s="195">
        <v>34174790.719999999</v>
      </c>
      <c r="D8" s="195">
        <f>D9+D16+D17</f>
        <v>2809431.77</v>
      </c>
      <c r="E8" s="195">
        <f t="shared" ref="E8:O8" si="8">E9+E16+E17</f>
        <v>0</v>
      </c>
      <c r="F8" s="195">
        <f t="shared" si="8"/>
        <v>0</v>
      </c>
      <c r="G8" s="195">
        <f t="shared" si="8"/>
        <v>660220</v>
      </c>
      <c r="H8" s="195">
        <f t="shared" si="8"/>
        <v>3469651.7700000005</v>
      </c>
      <c r="I8" s="195">
        <f t="shared" si="8"/>
        <v>671263.29</v>
      </c>
      <c r="J8" s="195">
        <f t="shared" si="8"/>
        <v>1411630.09</v>
      </c>
      <c r="K8" s="195">
        <f t="shared" si="8"/>
        <v>0</v>
      </c>
      <c r="L8" s="195">
        <f t="shared" si="8"/>
        <v>0</v>
      </c>
      <c r="M8" s="195">
        <f t="shared" si="8"/>
        <v>2206025.9500000002</v>
      </c>
      <c r="N8" s="195">
        <f t="shared" si="8"/>
        <v>4288919.3299999991</v>
      </c>
      <c r="O8" s="195">
        <f t="shared" si="8"/>
        <v>33355523.16</v>
      </c>
      <c r="P8" s="209"/>
      <c r="Q8" s="209"/>
    </row>
    <row r="9" spans="1:19" x14ac:dyDescent="0.25">
      <c r="A9" s="71" t="s">
        <v>71</v>
      </c>
      <c r="B9" s="61" t="s">
        <v>121</v>
      </c>
      <c r="C9" s="313">
        <v>33917137.219999999</v>
      </c>
      <c r="D9" s="195">
        <f>SUM(D10:D15)-D11</f>
        <v>113382.05</v>
      </c>
      <c r="E9" s="195">
        <f t="shared" ref="E9:O9" si="9">SUM(E10:E15)-E11</f>
        <v>0</v>
      </c>
      <c r="F9" s="195">
        <f t="shared" si="9"/>
        <v>0</v>
      </c>
      <c r="G9" s="195">
        <f t="shared" si="9"/>
        <v>660220</v>
      </c>
      <c r="H9" s="195">
        <f t="shared" si="9"/>
        <v>773602.05</v>
      </c>
      <c r="I9" s="195">
        <f t="shared" si="9"/>
        <v>671263.29</v>
      </c>
      <c r="J9" s="195">
        <f t="shared" si="9"/>
        <v>1411630.09</v>
      </c>
      <c r="K9" s="195">
        <f t="shared" si="9"/>
        <v>0</v>
      </c>
      <c r="L9" s="195">
        <f t="shared" si="9"/>
        <v>0</v>
      </c>
      <c r="M9" s="195">
        <f t="shared" si="9"/>
        <v>2206025.9500000002</v>
      </c>
      <c r="N9" s="195">
        <f t="shared" si="9"/>
        <v>4288919.3299999991</v>
      </c>
      <c r="O9" s="195">
        <f t="shared" si="9"/>
        <v>30401819.940000001</v>
      </c>
      <c r="P9" s="343"/>
      <c r="Q9" s="209"/>
    </row>
    <row r="10" spans="1:19" x14ac:dyDescent="0.25">
      <c r="A10" s="70" t="s">
        <v>114</v>
      </c>
      <c r="B10" s="60" t="s">
        <v>115</v>
      </c>
      <c r="C10" s="313">
        <v>4504550.08</v>
      </c>
      <c r="D10" s="197"/>
      <c r="E10" s="198"/>
      <c r="F10" s="197"/>
      <c r="G10" s="197">
        <v>418170</v>
      </c>
      <c r="H10" s="197">
        <f t="shared" ref="H10" si="10">D10+E10+F10+G10</f>
        <v>418170</v>
      </c>
      <c r="I10" s="197">
        <v>671263.29</v>
      </c>
      <c r="J10" s="199"/>
      <c r="K10" s="200"/>
      <c r="L10" s="200"/>
      <c r="M10" s="197">
        <v>0</v>
      </c>
      <c r="N10" s="201">
        <f t="shared" ref="N10" si="11">I10+J10+K10+L10+M10</f>
        <v>671263.29</v>
      </c>
      <c r="O10" s="202">
        <f>C10+H10-N10</f>
        <v>4251456.79</v>
      </c>
      <c r="P10" s="209"/>
      <c r="Q10" s="209"/>
    </row>
    <row r="11" spans="1:19" ht="76.5" x14ac:dyDescent="0.25">
      <c r="A11" s="70" t="s">
        <v>116</v>
      </c>
      <c r="B11" s="60" t="s">
        <v>8</v>
      </c>
      <c r="C11" s="313">
        <v>5500</v>
      </c>
      <c r="D11" s="197"/>
      <c r="E11" s="198"/>
      <c r="F11" s="197"/>
      <c r="G11" s="197"/>
      <c r="H11" s="197">
        <f t="shared" ref="H11:H17" si="12">D11+E11+F11+G11</f>
        <v>0</v>
      </c>
      <c r="I11" s="197"/>
      <c r="J11" s="199"/>
      <c r="K11" s="200"/>
      <c r="L11" s="200"/>
      <c r="M11" s="197"/>
      <c r="N11" s="201">
        <f t="shared" si="4"/>
        <v>0</v>
      </c>
      <c r="O11" s="202">
        <f>C11+H11-N11</f>
        <v>5500</v>
      </c>
    </row>
    <row r="12" spans="1:19" ht="25.5" x14ac:dyDescent="0.25">
      <c r="A12" s="70" t="s">
        <v>117</v>
      </c>
      <c r="B12" s="60" t="s">
        <v>9</v>
      </c>
      <c r="C12" s="313">
        <v>25149670.630000003</v>
      </c>
      <c r="D12" s="197">
        <f>18839.63+52521</f>
        <v>71360.63</v>
      </c>
      <c r="E12" s="198"/>
      <c r="F12" s="197"/>
      <c r="G12" s="197">
        <v>242050</v>
      </c>
      <c r="H12" s="197">
        <f t="shared" si="12"/>
        <v>313410.63</v>
      </c>
      <c r="I12" s="197"/>
      <c r="J12" s="199"/>
      <c r="K12" s="200"/>
      <c r="L12" s="200"/>
      <c r="M12" s="200">
        <v>1956012</v>
      </c>
      <c r="N12" s="201">
        <f>I12+J12+K12+L12+M12</f>
        <v>1956012</v>
      </c>
      <c r="O12" s="202">
        <f>C12+H12-N12</f>
        <v>23507069.260000002</v>
      </c>
      <c r="P12" s="209"/>
      <c r="Q12" s="209"/>
    </row>
    <row r="13" spans="1:19" ht="25.5" x14ac:dyDescent="0.25">
      <c r="A13" s="70" t="s">
        <v>118</v>
      </c>
      <c r="B13" s="60" t="s">
        <v>11</v>
      </c>
      <c r="C13" s="313">
        <v>3017009.3000000003</v>
      </c>
      <c r="D13" s="197">
        <v>11749</v>
      </c>
      <c r="E13" s="198"/>
      <c r="F13" s="197"/>
      <c r="G13" s="197"/>
      <c r="H13" s="197">
        <f t="shared" si="12"/>
        <v>11749</v>
      </c>
      <c r="I13" s="197"/>
      <c r="J13" s="199">
        <v>1384440.03</v>
      </c>
      <c r="K13" s="200"/>
      <c r="L13" s="200"/>
      <c r="M13" s="200">
        <v>248413.95</v>
      </c>
      <c r="N13" s="201">
        <f t="shared" si="4"/>
        <v>1632853.98</v>
      </c>
      <c r="O13" s="202">
        <f t="shared" si="5"/>
        <v>1395904.3200000003</v>
      </c>
      <c r="P13" s="356"/>
      <c r="Q13" s="209"/>
      <c r="R13" s="356"/>
      <c r="S13" s="209"/>
    </row>
    <row r="14" spans="1:19" x14ac:dyDescent="0.25">
      <c r="A14" s="70" t="s">
        <v>77</v>
      </c>
      <c r="B14" s="60" t="s">
        <v>119</v>
      </c>
      <c r="C14" s="313">
        <v>373739.7</v>
      </c>
      <c r="D14" s="197"/>
      <c r="E14" s="198"/>
      <c r="F14" s="197"/>
      <c r="G14" s="197"/>
      <c r="H14" s="197">
        <f t="shared" si="12"/>
        <v>0</v>
      </c>
      <c r="I14" s="197"/>
      <c r="J14" s="199"/>
      <c r="K14" s="200"/>
      <c r="L14" s="200"/>
      <c r="M14" s="200"/>
      <c r="N14" s="201">
        <f t="shared" si="4"/>
        <v>0</v>
      </c>
      <c r="O14" s="202">
        <f t="shared" si="5"/>
        <v>373739.7</v>
      </c>
    </row>
    <row r="15" spans="1:19" s="33" customFormat="1" x14ac:dyDescent="0.25">
      <c r="A15" s="327" t="s">
        <v>259</v>
      </c>
      <c r="B15" s="328" t="s">
        <v>14</v>
      </c>
      <c r="C15" s="329">
        <v>872167.51</v>
      </c>
      <c r="D15" s="330">
        <f>19272.42+5000+6000</f>
        <v>30272.42</v>
      </c>
      <c r="E15" s="331"/>
      <c r="F15" s="330"/>
      <c r="G15" s="330"/>
      <c r="H15" s="330">
        <f t="shared" si="12"/>
        <v>30272.42</v>
      </c>
      <c r="I15" s="330"/>
      <c r="J15" s="332">
        <f>28790.06-M15</f>
        <v>27190.06</v>
      </c>
      <c r="K15" s="333"/>
      <c r="L15" s="333"/>
      <c r="M15" s="333">
        <v>1600</v>
      </c>
      <c r="N15" s="334">
        <f t="shared" si="4"/>
        <v>28790.06</v>
      </c>
      <c r="O15" s="335">
        <f t="shared" si="5"/>
        <v>873649.87</v>
      </c>
      <c r="P15" s="357"/>
      <c r="Q15" s="336"/>
    </row>
    <row r="16" spans="1:19" ht="26.25" thickBot="1" x14ac:dyDescent="0.3">
      <c r="A16" s="69" t="s">
        <v>79</v>
      </c>
      <c r="B16" s="60" t="s">
        <v>289</v>
      </c>
      <c r="C16" s="313">
        <v>257653.49999999953</v>
      </c>
      <c r="D16" s="204">
        <v>2696049.72</v>
      </c>
      <c r="E16" s="198"/>
      <c r="F16" s="197"/>
      <c r="G16" s="197"/>
      <c r="H16" s="197">
        <f>D16+E16+F16+G16</f>
        <v>2696049.72</v>
      </c>
      <c r="I16" s="197"/>
      <c r="J16" s="199"/>
      <c r="K16" s="200"/>
      <c r="L16" s="200"/>
      <c r="M16" s="200"/>
      <c r="N16" s="201">
        <f t="shared" si="4"/>
        <v>0</v>
      </c>
      <c r="O16" s="202">
        <f t="shared" si="5"/>
        <v>2953703.2199999997</v>
      </c>
      <c r="P16" s="209"/>
    </row>
    <row r="17" spans="1:15" ht="26.25" thickBot="1" x14ac:dyDescent="0.3">
      <c r="A17" s="72" t="s">
        <v>120</v>
      </c>
      <c r="B17" s="73" t="s">
        <v>290</v>
      </c>
      <c r="C17" s="314">
        <v>0</v>
      </c>
      <c r="D17" s="204"/>
      <c r="E17" s="205"/>
      <c r="F17" s="204"/>
      <c r="G17" s="204"/>
      <c r="H17" s="206">
        <f t="shared" si="12"/>
        <v>0</v>
      </c>
      <c r="I17" s="204"/>
      <c r="J17" s="204"/>
      <c r="K17" s="207"/>
      <c r="L17" s="207"/>
      <c r="M17" s="207"/>
      <c r="N17" s="203">
        <f t="shared" si="4"/>
        <v>0</v>
      </c>
      <c r="O17" s="208">
        <f t="shared" si="5"/>
        <v>0</v>
      </c>
    </row>
    <row r="18" spans="1:15" s="209" customFormat="1" x14ac:dyDescent="0.25">
      <c r="A18" s="316"/>
      <c r="B18" s="316"/>
      <c r="C18" s="317">
        <v>37382924.079999998</v>
      </c>
      <c r="D18" s="316"/>
      <c r="E18" s="316"/>
      <c r="F18" s="316"/>
      <c r="G18" s="316"/>
      <c r="H18" s="316"/>
      <c r="I18" s="316"/>
      <c r="J18" s="316"/>
      <c r="O18" s="317"/>
    </row>
    <row r="19" spans="1:15" s="209" customFormat="1" x14ac:dyDescent="0.25">
      <c r="A19" s="316"/>
      <c r="B19" s="316"/>
      <c r="C19" s="316">
        <f>+C18-C8</f>
        <v>3208133.3599999994</v>
      </c>
      <c r="D19" s="316"/>
      <c r="E19" s="316"/>
      <c r="F19" s="316"/>
      <c r="G19" s="316"/>
      <c r="H19" s="316"/>
      <c r="I19" s="316"/>
      <c r="J19" s="316"/>
      <c r="O19" s="316"/>
    </row>
    <row r="20" spans="1:15" x14ac:dyDescent="0.25">
      <c r="A20" s="65"/>
      <c r="B20" s="66" t="s">
        <v>129</v>
      </c>
      <c r="C20" s="66"/>
      <c r="D20" s="67"/>
      <c r="E20" s="67"/>
      <c r="F20" s="67"/>
      <c r="G20" s="431">
        <v>44642</v>
      </c>
      <c r="H20" s="432"/>
      <c r="I20" s="432"/>
      <c r="J20" s="64"/>
      <c r="L20" s="433" t="s">
        <v>130</v>
      </c>
      <c r="M20" s="433"/>
      <c r="N20" s="433"/>
    </row>
    <row r="21" spans="1:15" x14ac:dyDescent="0.25">
      <c r="A21" s="65"/>
      <c r="B21" s="68" t="s">
        <v>131</v>
      </c>
      <c r="C21" s="66"/>
      <c r="D21" s="67"/>
      <c r="E21" s="67"/>
      <c r="F21" s="67"/>
      <c r="G21" s="434" t="s">
        <v>89</v>
      </c>
      <c r="H21" s="434"/>
      <c r="I21" s="434"/>
      <c r="J21" s="64"/>
      <c r="L21" s="377" t="s">
        <v>92</v>
      </c>
      <c r="M21" s="377"/>
      <c r="N21" s="377"/>
    </row>
    <row r="22" spans="1:15" x14ac:dyDescent="0.25">
      <c r="A22" s="65"/>
      <c r="B22" s="66"/>
      <c r="C22" s="66"/>
      <c r="D22" s="67"/>
      <c r="E22" s="67"/>
      <c r="F22" s="67"/>
      <c r="G22" s="67"/>
      <c r="H22" s="67"/>
      <c r="I22" s="67"/>
      <c r="J22" s="64"/>
    </row>
    <row r="23" spans="1:15" ht="25.5" customHeight="1" x14ac:dyDescent="0.25">
      <c r="A23" s="435" t="s">
        <v>284</v>
      </c>
      <c r="B23" s="435"/>
      <c r="C23" s="66"/>
      <c r="D23" s="67"/>
      <c r="E23" s="67"/>
      <c r="F23" s="67"/>
      <c r="G23" s="67"/>
      <c r="H23" s="67"/>
      <c r="I23" s="67"/>
      <c r="J23" s="64"/>
    </row>
    <row r="24" spans="1:15" x14ac:dyDescent="0.25">
      <c r="A24" s="65"/>
      <c r="B24" s="66"/>
      <c r="C24" s="66"/>
      <c r="D24" s="67"/>
      <c r="E24" s="67"/>
      <c r="F24" s="67"/>
      <c r="G24" s="67"/>
      <c r="H24" s="67"/>
      <c r="I24" s="67"/>
      <c r="J24" s="64"/>
    </row>
    <row r="25" spans="1:15" x14ac:dyDescent="0.25">
      <c r="A25" s="65"/>
      <c r="B25" s="315"/>
      <c r="C25" s="66"/>
      <c r="D25" s="67"/>
      <c r="E25" s="67"/>
      <c r="F25" s="67"/>
      <c r="G25" s="67"/>
      <c r="H25" s="67"/>
      <c r="I25" s="67"/>
      <c r="J25" s="64"/>
    </row>
    <row r="26" spans="1:15" x14ac:dyDescent="0.25">
      <c r="A26" s="65"/>
      <c r="B26" s="66"/>
      <c r="C26" s="66"/>
      <c r="D26" s="67"/>
      <c r="E26" s="67"/>
      <c r="F26" s="67"/>
      <c r="G26" s="67"/>
      <c r="H26" s="67"/>
      <c r="I26" s="67"/>
      <c r="J26" s="64"/>
    </row>
    <row r="27" spans="1:15" x14ac:dyDescent="0.25">
      <c r="A27" s="65"/>
      <c r="B27" s="66"/>
      <c r="C27" s="66"/>
      <c r="D27" s="67"/>
      <c r="E27" s="67"/>
      <c r="F27" s="67"/>
      <c r="G27" s="67"/>
      <c r="H27" s="67"/>
      <c r="I27" s="67"/>
      <c r="J27" s="64"/>
    </row>
    <row r="28" spans="1:15" x14ac:dyDescent="0.25">
      <c r="A28" s="65"/>
      <c r="B28" s="66"/>
      <c r="C28" s="66"/>
      <c r="D28" s="67"/>
      <c r="E28" s="67"/>
      <c r="F28" s="67"/>
      <c r="G28" s="67"/>
      <c r="H28" s="67"/>
      <c r="I28" s="67"/>
      <c r="J28" s="64"/>
    </row>
    <row r="29" spans="1:15" x14ac:dyDescent="0.25">
      <c r="A29" s="62"/>
      <c r="B29" s="63"/>
      <c r="C29" s="63"/>
      <c r="D29" s="64"/>
      <c r="E29" s="64"/>
      <c r="F29" s="64"/>
      <c r="G29" s="64"/>
      <c r="H29" s="64"/>
      <c r="I29" s="64"/>
      <c r="J29" s="64"/>
    </row>
    <row r="30" spans="1:15" s="209" customFormat="1" x14ac:dyDescent="0.25">
      <c r="A30" s="322"/>
      <c r="B30" s="234"/>
      <c r="C30" s="234"/>
      <c r="D30" s="323"/>
      <c r="E30" s="323"/>
      <c r="F30" s="323"/>
      <c r="G30" s="323"/>
      <c r="H30" s="323"/>
      <c r="I30" s="323"/>
      <c r="J30" s="324"/>
    </row>
    <row r="31" spans="1:15" s="209" customFormat="1" x14ac:dyDescent="0.25">
      <c r="A31" s="322"/>
      <c r="B31" s="234"/>
      <c r="C31" s="234"/>
      <c r="D31" s="323"/>
      <c r="E31" s="323"/>
      <c r="F31" s="323"/>
      <c r="G31" s="323"/>
      <c r="H31" s="323"/>
      <c r="I31" s="323"/>
      <c r="J31" s="324"/>
    </row>
    <row r="32" spans="1:15" s="209" customFormat="1" x14ac:dyDescent="0.25">
      <c r="A32" s="322"/>
      <c r="B32" s="234"/>
      <c r="C32" s="234"/>
      <c r="D32" s="323"/>
      <c r="E32" s="323"/>
      <c r="F32" s="323"/>
      <c r="G32" s="323"/>
      <c r="H32" s="323"/>
      <c r="I32" s="323"/>
      <c r="J32" s="324"/>
    </row>
    <row r="33" spans="1:10" s="209" customFormat="1" x14ac:dyDescent="0.25">
      <c r="A33" s="322"/>
      <c r="B33" s="234"/>
      <c r="C33" s="234"/>
      <c r="D33" s="323"/>
      <c r="E33" s="323"/>
      <c r="F33" s="323"/>
      <c r="G33" s="323"/>
      <c r="H33" s="323"/>
      <c r="I33" s="323"/>
      <c r="J33" s="324"/>
    </row>
    <row r="34" spans="1:10" s="209" customFormat="1" x14ac:dyDescent="0.25">
      <c r="A34" s="322"/>
      <c r="B34" s="234"/>
      <c r="C34" s="234"/>
      <c r="D34" s="323"/>
      <c r="E34" s="323"/>
      <c r="F34" s="323"/>
      <c r="G34" s="323"/>
      <c r="H34" s="323"/>
      <c r="I34" s="323"/>
      <c r="J34" s="324"/>
    </row>
    <row r="35" spans="1:10" s="209" customFormat="1" x14ac:dyDescent="0.25">
      <c r="A35" s="322"/>
      <c r="B35" s="234"/>
      <c r="C35" s="234"/>
      <c r="D35" s="323"/>
      <c r="E35" s="323"/>
      <c r="F35" s="323"/>
      <c r="G35" s="323"/>
      <c r="H35" s="323"/>
      <c r="I35" s="323"/>
      <c r="J35" s="324"/>
    </row>
    <row r="36" spans="1:10" s="209" customFormat="1" x14ac:dyDescent="0.25">
      <c r="A36" s="322"/>
      <c r="B36" s="234"/>
      <c r="C36" s="234"/>
      <c r="D36" s="323"/>
      <c r="E36" s="323"/>
      <c r="F36" s="323"/>
      <c r="G36" s="323"/>
      <c r="H36" s="323"/>
      <c r="I36" s="323"/>
      <c r="J36" s="324"/>
    </row>
    <row r="37" spans="1:10" s="209" customFormat="1" x14ac:dyDescent="0.25">
      <c r="A37" s="322"/>
      <c r="B37" s="234"/>
      <c r="C37" s="234"/>
      <c r="D37" s="323"/>
      <c r="E37" s="323"/>
      <c r="F37" s="323"/>
      <c r="G37" s="323"/>
      <c r="H37" s="323"/>
      <c r="I37" s="323"/>
      <c r="J37" s="324"/>
    </row>
    <row r="38" spans="1:10" s="209" customFormat="1" x14ac:dyDescent="0.25">
      <c r="A38" s="325"/>
      <c r="B38" s="326"/>
      <c r="C38" s="326"/>
      <c r="D38" s="324"/>
      <c r="E38" s="324"/>
      <c r="F38" s="324"/>
      <c r="G38" s="324"/>
      <c r="H38" s="324"/>
      <c r="I38" s="324"/>
      <c r="J38" s="324"/>
    </row>
    <row r="39" spans="1:10" s="209" customFormat="1" x14ac:dyDescent="0.25"/>
  </sheetData>
  <mergeCells count="12">
    <mergeCell ref="G20:I20"/>
    <mergeCell ref="L20:N20"/>
    <mergeCell ref="G21:I21"/>
    <mergeCell ref="L21:N21"/>
    <mergeCell ref="A23:B23"/>
    <mergeCell ref="C2:C3"/>
    <mergeCell ref="O2:O3"/>
    <mergeCell ref="D2:H2"/>
    <mergeCell ref="I2:N2"/>
    <mergeCell ref="A1:O1"/>
    <mergeCell ref="A2:A3"/>
    <mergeCell ref="B2:B3"/>
  </mergeCells>
  <pageMargins left="0.23622047244094491" right="0.23622047244094491" top="0.35433070866141736" bottom="0.35433070866141736" header="0.31496062992125984" footer="0.31496062992125984"/>
  <pageSetup paperSize="9" scale="80" orientation="landscape" r:id="rId1"/>
  <rowBreaks count="1" manualBreakCount="1">
    <brk id="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view="pageBreakPreview" zoomScale="60" zoomScaleNormal="100" workbookViewId="0">
      <selection activeCell="O3" sqref="O3:P23"/>
    </sheetView>
  </sheetViews>
  <sheetFormatPr defaultRowHeight="15" x14ac:dyDescent="0.25"/>
  <cols>
    <col min="1" max="1" width="6" customWidth="1"/>
    <col min="2" max="2" width="25.5703125" customWidth="1"/>
    <col min="3" max="3" width="12.5703125" customWidth="1"/>
    <col min="4" max="4" width="12.85546875" customWidth="1"/>
    <col min="5" max="5" width="8.140625" customWidth="1"/>
    <col min="6" max="6" width="11" customWidth="1"/>
    <col min="7" max="7" width="12.28515625" customWidth="1"/>
    <col min="8" max="8" width="9.140625" customWidth="1"/>
    <col min="9" max="9" width="13.7109375" customWidth="1"/>
    <col min="10" max="10" width="12.85546875" customWidth="1"/>
    <col min="11" max="11" width="13.140625" customWidth="1"/>
    <col min="12" max="12" width="12.7109375" customWidth="1"/>
    <col min="13" max="13" width="15.85546875" customWidth="1"/>
    <col min="14" max="14" width="15.140625" customWidth="1"/>
    <col min="15" max="15" width="14.140625" bestFit="1" customWidth="1"/>
    <col min="16" max="16" width="14.5703125" style="209" customWidth="1"/>
    <col min="17" max="18" width="9.140625" style="209"/>
  </cols>
  <sheetData>
    <row r="1" spans="1:15" ht="52.5" customHeight="1" thickBot="1" x14ac:dyDescent="0.3">
      <c r="A1" s="436" t="s">
        <v>256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</row>
    <row r="2" spans="1:15" ht="26.25" customHeight="1" thickBot="1" x14ac:dyDescent="0.3">
      <c r="A2" s="437" t="s">
        <v>0</v>
      </c>
      <c r="B2" s="439" t="s">
        <v>102</v>
      </c>
      <c r="C2" s="441" t="s">
        <v>244</v>
      </c>
      <c r="D2" s="443" t="s">
        <v>3</v>
      </c>
      <c r="E2" s="444"/>
      <c r="F2" s="444"/>
      <c r="G2" s="445"/>
      <c r="H2" s="444" t="s">
        <v>4</v>
      </c>
      <c r="I2" s="444"/>
      <c r="J2" s="444"/>
      <c r="K2" s="444"/>
      <c r="L2" s="446" t="s">
        <v>132</v>
      </c>
      <c r="M2" s="448" t="s">
        <v>261</v>
      </c>
      <c r="N2" s="449"/>
    </row>
    <row r="3" spans="1:15" ht="68.25" customHeight="1" thickBot="1" x14ac:dyDescent="0.3">
      <c r="A3" s="438"/>
      <c r="B3" s="440"/>
      <c r="C3" s="442"/>
      <c r="D3" s="189" t="s">
        <v>257</v>
      </c>
      <c r="E3" s="188" t="s">
        <v>258</v>
      </c>
      <c r="F3" s="188" t="s">
        <v>300</v>
      </c>
      <c r="G3" s="190" t="s">
        <v>124</v>
      </c>
      <c r="H3" s="191" t="s">
        <v>133</v>
      </c>
      <c r="I3" s="188" t="s">
        <v>260</v>
      </c>
      <c r="J3" s="188" t="s">
        <v>128</v>
      </c>
      <c r="K3" s="192" t="s">
        <v>126</v>
      </c>
      <c r="L3" s="447"/>
      <c r="M3" s="193" t="s">
        <v>37</v>
      </c>
      <c r="N3" s="186" t="s">
        <v>38</v>
      </c>
    </row>
    <row r="4" spans="1:15" ht="15" customHeight="1" thickBot="1" x14ac:dyDescent="0.3">
      <c r="A4" s="180">
        <v>1</v>
      </c>
      <c r="B4" s="181">
        <v>2</v>
      </c>
      <c r="C4" s="184">
        <v>3</v>
      </c>
      <c r="D4" s="180">
        <v>4</v>
      </c>
      <c r="E4" s="182">
        <v>5</v>
      </c>
      <c r="F4" s="181">
        <v>6</v>
      </c>
      <c r="G4" s="185">
        <v>7</v>
      </c>
      <c r="H4" s="182">
        <v>8</v>
      </c>
      <c r="I4" s="182">
        <v>9</v>
      </c>
      <c r="J4" s="181">
        <v>10</v>
      </c>
      <c r="K4" s="184">
        <v>11</v>
      </c>
      <c r="L4" s="183">
        <v>12</v>
      </c>
      <c r="M4" s="180">
        <v>13</v>
      </c>
      <c r="N4" s="187">
        <v>14</v>
      </c>
    </row>
    <row r="5" spans="1:15" ht="25.5" x14ac:dyDescent="0.25">
      <c r="A5" s="172" t="s">
        <v>108</v>
      </c>
      <c r="B5" s="173" t="s">
        <v>109</v>
      </c>
      <c r="C5" s="211">
        <v>516552.69000000006</v>
      </c>
      <c r="D5" s="211">
        <f t="shared" ref="D5:J5" si="0">D6+D7</f>
        <v>0</v>
      </c>
      <c r="E5" s="195">
        <f t="shared" si="0"/>
        <v>0</v>
      </c>
      <c r="F5" s="195">
        <f t="shared" si="0"/>
        <v>0</v>
      </c>
      <c r="G5" s="196">
        <f>D5+E5+F5</f>
        <v>0</v>
      </c>
      <c r="H5" s="212">
        <f t="shared" si="0"/>
        <v>0</v>
      </c>
      <c r="I5" s="195">
        <f t="shared" si="0"/>
        <v>0</v>
      </c>
      <c r="J5" s="195">
        <f t="shared" si="0"/>
        <v>0</v>
      </c>
      <c r="K5" s="210">
        <f>H5+I5+J5</f>
        <v>0</v>
      </c>
      <c r="L5" s="213">
        <f t="shared" ref="L5:L17" si="1">C5+G5-K5</f>
        <v>516552.69000000006</v>
      </c>
      <c r="M5" s="214">
        <f>'Tabela 1 '!C5-'Tabela 2'!C5</f>
        <v>0</v>
      </c>
      <c r="N5" s="215">
        <f>'Tabela 1 '!O5-'Tabela 2'!L5</f>
        <v>0</v>
      </c>
    </row>
    <row r="6" spans="1:15" ht="38.25" x14ac:dyDescent="0.25">
      <c r="A6" s="69" t="s">
        <v>7</v>
      </c>
      <c r="B6" s="60" t="s">
        <v>110</v>
      </c>
      <c r="C6" s="210">
        <v>516552.69000000006</v>
      </c>
      <c r="D6" s="216">
        <v>0</v>
      </c>
      <c r="E6" s="197"/>
      <c r="F6" s="197"/>
      <c r="G6" s="196">
        <f t="shared" ref="G6:G17" si="2">D6+E6+F6</f>
        <v>0</v>
      </c>
      <c r="H6" s="217"/>
      <c r="I6" s="199">
        <v>0</v>
      </c>
      <c r="J6" s="200"/>
      <c r="K6" s="218">
        <f t="shared" ref="K6:K17" si="3">H6+I6+J6</f>
        <v>0</v>
      </c>
      <c r="L6" s="219">
        <f t="shared" si="1"/>
        <v>516552.69000000006</v>
      </c>
      <c r="M6" s="220">
        <f>'Tabela 1 '!C6-'Tabela 2'!C6</f>
        <v>0</v>
      </c>
      <c r="N6" s="221">
        <f>'Tabela 1 '!O6-'Tabela 2'!L6</f>
        <v>0</v>
      </c>
    </row>
    <row r="7" spans="1:15" ht="25.5" x14ac:dyDescent="0.25">
      <c r="A7" s="70" t="s">
        <v>10</v>
      </c>
      <c r="B7" s="60" t="s">
        <v>111</v>
      </c>
      <c r="C7" s="210">
        <v>0</v>
      </c>
      <c r="D7" s="216"/>
      <c r="E7" s="197"/>
      <c r="F7" s="197"/>
      <c r="G7" s="196">
        <f t="shared" si="2"/>
        <v>0</v>
      </c>
      <c r="H7" s="217"/>
      <c r="I7" s="199"/>
      <c r="J7" s="200"/>
      <c r="K7" s="218">
        <f t="shared" si="3"/>
        <v>0</v>
      </c>
      <c r="L7" s="219">
        <f t="shared" si="1"/>
        <v>0</v>
      </c>
      <c r="M7" s="220">
        <f>'Tabela 1 '!C7-'Tabela 2'!C7</f>
        <v>0</v>
      </c>
      <c r="N7" s="221">
        <f>'Tabela 1 '!O7-'Tabela 2'!L7</f>
        <v>0</v>
      </c>
    </row>
    <row r="8" spans="1:15" ht="25.5" x14ac:dyDescent="0.25">
      <c r="A8" s="71" t="s">
        <v>112</v>
      </c>
      <c r="B8" s="61" t="s">
        <v>113</v>
      </c>
      <c r="C8" s="211">
        <v>12258078.210000001</v>
      </c>
      <c r="D8" s="211">
        <f>D9+D16+D17</f>
        <v>988302.31</v>
      </c>
      <c r="E8" s="195">
        <f>E9+E16+E17</f>
        <v>0</v>
      </c>
      <c r="F8" s="195">
        <f>F9+F16+F17</f>
        <v>242050</v>
      </c>
      <c r="G8" s="196">
        <f t="shared" si="2"/>
        <v>1230352.31</v>
      </c>
      <c r="H8" s="212">
        <f>H9+H16+H17</f>
        <v>0</v>
      </c>
      <c r="I8" s="201">
        <f>I9+I16+I17</f>
        <v>1411630.09</v>
      </c>
      <c r="J8" s="201">
        <f>J9+J16+J17</f>
        <v>576714.64</v>
      </c>
      <c r="K8" s="218">
        <f t="shared" si="3"/>
        <v>1988344.73</v>
      </c>
      <c r="L8" s="219">
        <f t="shared" si="1"/>
        <v>11500085.790000001</v>
      </c>
      <c r="M8" s="220">
        <f>'Tabela 1 '!C8-'Tabela 2'!C8</f>
        <v>21916712.509999998</v>
      </c>
      <c r="N8" s="221">
        <f>'Tabela 1 '!O8-'Tabela 2'!L8</f>
        <v>21855437.369999997</v>
      </c>
    </row>
    <row r="9" spans="1:15" x14ac:dyDescent="0.25">
      <c r="A9" s="71" t="s">
        <v>71</v>
      </c>
      <c r="B9" s="61" t="s">
        <v>121</v>
      </c>
      <c r="C9" s="210">
        <v>12258078.210000001</v>
      </c>
      <c r="D9" s="210">
        <f t="shared" ref="D9:L9" si="4">D10+D11+D12+D14+D15+D13</f>
        <v>988302.31</v>
      </c>
      <c r="E9" s="210">
        <f t="shared" si="4"/>
        <v>0</v>
      </c>
      <c r="F9" s="210">
        <f t="shared" si="4"/>
        <v>242050</v>
      </c>
      <c r="G9" s="210">
        <f t="shared" si="4"/>
        <v>1230352.31</v>
      </c>
      <c r="H9" s="210">
        <f t="shared" si="4"/>
        <v>0</v>
      </c>
      <c r="I9" s="210">
        <f t="shared" si="4"/>
        <v>1411630.09</v>
      </c>
      <c r="J9" s="210">
        <f t="shared" si="4"/>
        <v>576714.64</v>
      </c>
      <c r="K9" s="210">
        <f t="shared" si="4"/>
        <v>1988344.7300000002</v>
      </c>
      <c r="L9" s="210">
        <f t="shared" si="4"/>
        <v>11500085.790000003</v>
      </c>
      <c r="M9" s="220">
        <f>'Tabela 1 '!C9-'Tabela 2'!C9</f>
        <v>21659059.009999998</v>
      </c>
      <c r="N9" s="221">
        <f>'Tabela 1 '!O9-'Tabela 2'!L9</f>
        <v>18901734.149999999</v>
      </c>
    </row>
    <row r="10" spans="1:15" x14ac:dyDescent="0.25">
      <c r="A10" s="70" t="s">
        <v>114</v>
      </c>
      <c r="B10" s="60" t="s">
        <v>115</v>
      </c>
      <c r="C10" s="210">
        <v>0</v>
      </c>
      <c r="D10" s="216"/>
      <c r="E10" s="197"/>
      <c r="F10" s="197"/>
      <c r="G10" s="196">
        <f t="shared" si="2"/>
        <v>0</v>
      </c>
      <c r="H10" s="217"/>
      <c r="I10" s="199"/>
      <c r="J10" s="200"/>
      <c r="K10" s="218">
        <f t="shared" si="3"/>
        <v>0</v>
      </c>
      <c r="L10" s="219">
        <f t="shared" si="1"/>
        <v>0</v>
      </c>
      <c r="M10" s="220">
        <f>'Tabela 1 '!C10-'Tabela 2'!C10</f>
        <v>4504550.08</v>
      </c>
      <c r="N10" s="221">
        <f>'Tabela 1 '!O10-'Tabela 2'!L10</f>
        <v>4251456.79</v>
      </c>
    </row>
    <row r="11" spans="1:15" ht="63.75" x14ac:dyDescent="0.25">
      <c r="A11" s="70" t="s">
        <v>116</v>
      </c>
      <c r="B11" s="60" t="s">
        <v>8</v>
      </c>
      <c r="C11" s="210">
        <v>0</v>
      </c>
      <c r="D11" s="216"/>
      <c r="E11" s="197"/>
      <c r="F11" s="197"/>
      <c r="G11" s="196">
        <f t="shared" si="2"/>
        <v>0</v>
      </c>
      <c r="H11" s="217"/>
      <c r="I11" s="199"/>
      <c r="J11" s="200"/>
      <c r="K11" s="218">
        <f t="shared" si="3"/>
        <v>0</v>
      </c>
      <c r="L11" s="219">
        <f t="shared" si="1"/>
        <v>0</v>
      </c>
      <c r="M11" s="220">
        <f>'Tabela 1 '!C11-'Tabela 2'!C11</f>
        <v>5500</v>
      </c>
      <c r="N11" s="221">
        <f>'Tabela 1 '!O11-'Tabela 2'!L11</f>
        <v>5500</v>
      </c>
    </row>
    <row r="12" spans="1:15" ht="25.5" x14ac:dyDescent="0.25">
      <c r="A12" s="70" t="s">
        <v>117</v>
      </c>
      <c r="B12" s="60" t="s">
        <v>9</v>
      </c>
      <c r="C12" s="210">
        <v>8477764.7200000007</v>
      </c>
      <c r="D12" s="216">
        <f>348293.21+485075.52</f>
        <v>833368.73</v>
      </c>
      <c r="E12" s="197"/>
      <c r="F12" s="197">
        <v>242050</v>
      </c>
      <c r="G12" s="196">
        <f t="shared" si="2"/>
        <v>1075418.73</v>
      </c>
      <c r="H12" s="217"/>
      <c r="I12" s="199"/>
      <c r="J12" s="200">
        <v>411577.53</v>
      </c>
      <c r="K12" s="218">
        <f t="shared" si="3"/>
        <v>411577.53</v>
      </c>
      <c r="L12" s="219">
        <f t="shared" si="1"/>
        <v>9141605.9200000018</v>
      </c>
      <c r="M12" s="220">
        <f>'Tabela 1 '!C12-'Tabela 2'!C12</f>
        <v>16671905.910000002</v>
      </c>
      <c r="N12" s="221">
        <f>'Tabela 1 '!O12-'Tabela 2'!L12</f>
        <v>14365463.34</v>
      </c>
      <c r="O12" s="209"/>
    </row>
    <row r="13" spans="1:15" ht="25.5" x14ac:dyDescent="0.25">
      <c r="A13" s="70" t="s">
        <v>118</v>
      </c>
      <c r="B13" s="60" t="s">
        <v>11</v>
      </c>
      <c r="C13" s="210">
        <v>2643120.8299999996</v>
      </c>
      <c r="D13" s="216">
        <f>25163.01+3633.12+68622.99</f>
        <v>97419.12</v>
      </c>
      <c r="E13" s="197"/>
      <c r="F13" s="197"/>
      <c r="G13" s="196">
        <f t="shared" si="2"/>
        <v>97419.12</v>
      </c>
      <c r="H13" s="217"/>
      <c r="I13" s="200">
        <v>1384440.03</v>
      </c>
      <c r="J13" s="200">
        <v>163537.10999999999</v>
      </c>
      <c r="K13" s="218">
        <f t="shared" si="3"/>
        <v>1547977.1400000001</v>
      </c>
      <c r="L13" s="219">
        <f>C13+G13-K13</f>
        <v>1192562.8099999996</v>
      </c>
      <c r="M13" s="220">
        <f>'Tabela 1 '!C13-'Tabela 2'!C13</f>
        <v>373888.47000000067</v>
      </c>
      <c r="N13" s="221">
        <f>'Tabela 1 '!O13-'Tabela 2'!L13</f>
        <v>203341.51000000071</v>
      </c>
      <c r="O13" s="358"/>
    </row>
    <row r="14" spans="1:15" x14ac:dyDescent="0.25">
      <c r="A14" s="70" t="s">
        <v>77</v>
      </c>
      <c r="B14" s="60" t="s">
        <v>119</v>
      </c>
      <c r="C14" s="210">
        <v>286994.81</v>
      </c>
      <c r="D14" s="216">
        <v>16931.16</v>
      </c>
      <c r="E14" s="197"/>
      <c r="F14" s="197"/>
      <c r="G14" s="196">
        <f t="shared" si="2"/>
        <v>16931.16</v>
      </c>
      <c r="H14" s="217"/>
      <c r="I14" s="199"/>
      <c r="J14" s="200"/>
      <c r="K14" s="218">
        <f t="shared" si="3"/>
        <v>0</v>
      </c>
      <c r="L14" s="219">
        <f t="shared" si="1"/>
        <v>303925.96999999997</v>
      </c>
      <c r="M14" s="220">
        <f>'Tabela 1 '!C14-'Tabela 2'!C14</f>
        <v>86744.890000000014</v>
      </c>
      <c r="N14" s="221">
        <f>'Tabela 1 '!O14-'Tabela 2'!L14</f>
        <v>69813.73000000004</v>
      </c>
      <c r="O14" s="209"/>
    </row>
    <row r="15" spans="1:15" x14ac:dyDescent="0.25">
      <c r="A15" s="70" t="s">
        <v>259</v>
      </c>
      <c r="B15" s="60" t="s">
        <v>14</v>
      </c>
      <c r="C15" s="210">
        <v>850197.85000000009</v>
      </c>
      <c r="D15" s="216">
        <f>10310.88+30272.42</f>
        <v>40583.299999999996</v>
      </c>
      <c r="E15" s="197"/>
      <c r="F15" s="197"/>
      <c r="G15" s="196">
        <f t="shared" si="2"/>
        <v>40583.299999999996</v>
      </c>
      <c r="H15" s="217"/>
      <c r="I15" s="199">
        <f>28790.06-J15</f>
        <v>27190.06</v>
      </c>
      <c r="J15" s="200">
        <v>1600</v>
      </c>
      <c r="K15" s="218">
        <f t="shared" si="3"/>
        <v>28790.06</v>
      </c>
      <c r="L15" s="219">
        <f t="shared" si="1"/>
        <v>861991.09000000008</v>
      </c>
      <c r="M15" s="220">
        <f>'Tabela 1 '!C15-'Tabela 2'!C15</f>
        <v>21969.659999999916</v>
      </c>
      <c r="N15" s="221">
        <f>'Tabela 1 '!O15-'Tabela 2'!L15</f>
        <v>11658.779999999912</v>
      </c>
      <c r="O15" s="359"/>
    </row>
    <row r="16" spans="1:15" ht="25.5" x14ac:dyDescent="0.25">
      <c r="A16" s="69" t="s">
        <v>79</v>
      </c>
      <c r="B16" s="60" t="s">
        <v>289</v>
      </c>
      <c r="C16" s="210">
        <v>0</v>
      </c>
      <c r="D16" s="216"/>
      <c r="E16" s="197"/>
      <c r="F16" s="197"/>
      <c r="G16" s="196">
        <f t="shared" si="2"/>
        <v>0</v>
      </c>
      <c r="H16" s="217"/>
      <c r="I16" s="199"/>
      <c r="J16" s="200"/>
      <c r="K16" s="218">
        <f t="shared" si="3"/>
        <v>0</v>
      </c>
      <c r="L16" s="219">
        <f t="shared" si="1"/>
        <v>0</v>
      </c>
      <c r="M16" s="220">
        <f>'Tabela 1 '!C16-'Tabela 2'!C16</f>
        <v>257653.49999999953</v>
      </c>
      <c r="N16" s="221">
        <f>'Tabela 1 '!O16-'Tabela 2'!L16</f>
        <v>2953703.2199999997</v>
      </c>
      <c r="O16" s="209"/>
    </row>
    <row r="17" spans="1:15" ht="26.25" thickBot="1" x14ac:dyDescent="0.3">
      <c r="A17" s="72" t="s">
        <v>120</v>
      </c>
      <c r="B17" s="73" t="s">
        <v>290</v>
      </c>
      <c r="C17" s="222">
        <v>0</v>
      </c>
      <c r="D17" s="223"/>
      <c r="E17" s="204"/>
      <c r="F17" s="204"/>
      <c r="G17" s="224">
        <f t="shared" si="2"/>
        <v>0</v>
      </c>
      <c r="H17" s="225"/>
      <c r="I17" s="204"/>
      <c r="J17" s="207"/>
      <c r="K17" s="222">
        <f t="shared" si="3"/>
        <v>0</v>
      </c>
      <c r="L17" s="226">
        <f t="shared" si="1"/>
        <v>0</v>
      </c>
      <c r="M17" s="227">
        <f>'Tabela 1 '!C17-'Tabela 2'!C17</f>
        <v>0</v>
      </c>
      <c r="N17" s="228">
        <f>'Tabela 1 '!O17-'Tabela 2'!L17</f>
        <v>0</v>
      </c>
    </row>
    <row r="18" spans="1:15" s="209" customFormat="1" x14ac:dyDescent="0.25">
      <c r="A18" s="316"/>
      <c r="B18" s="316"/>
      <c r="C18" s="318"/>
      <c r="D18" s="316"/>
      <c r="E18" s="316"/>
      <c r="F18" s="316"/>
      <c r="G18" s="316"/>
      <c r="H18" s="316"/>
      <c r="I18" s="316"/>
      <c r="L18" s="318"/>
      <c r="M18" s="316"/>
    </row>
    <row r="19" spans="1:15" s="209" customFormat="1" x14ac:dyDescent="0.25">
      <c r="A19" s="316"/>
      <c r="B19" s="316"/>
      <c r="C19" s="318"/>
      <c r="D19" s="316"/>
      <c r="E19" s="316"/>
      <c r="F19" s="316"/>
      <c r="G19" s="316"/>
      <c r="H19" s="316"/>
      <c r="I19" s="316"/>
      <c r="L19" s="318"/>
      <c r="M19" s="316"/>
    </row>
    <row r="20" spans="1:15" ht="15" customHeight="1" x14ac:dyDescent="0.25">
      <c r="A20" s="65"/>
      <c r="B20" s="66" t="s">
        <v>129</v>
      </c>
      <c r="C20" s="234"/>
      <c r="D20" s="67"/>
      <c r="E20" s="431">
        <v>44642</v>
      </c>
      <c r="F20" s="432"/>
      <c r="G20" s="432"/>
      <c r="H20" s="432"/>
      <c r="I20" s="432"/>
      <c r="J20" s="1"/>
      <c r="K20" s="1"/>
      <c r="L20" s="418" t="s">
        <v>130</v>
      </c>
      <c r="M20" s="418"/>
    </row>
    <row r="21" spans="1:15" ht="15" customHeight="1" x14ac:dyDescent="0.25">
      <c r="A21" s="65"/>
      <c r="B21" s="68" t="s">
        <v>131</v>
      </c>
      <c r="C21" s="66"/>
      <c r="D21" s="67"/>
      <c r="E21" s="434" t="s">
        <v>89</v>
      </c>
      <c r="F21" s="434"/>
      <c r="G21" s="434"/>
      <c r="H21" s="434"/>
      <c r="I21" s="434"/>
      <c r="J21" s="105"/>
      <c r="K21" s="105"/>
      <c r="L21" s="377" t="s">
        <v>92</v>
      </c>
      <c r="M21" s="377"/>
    </row>
    <row r="22" spans="1:15" x14ac:dyDescent="0.25">
      <c r="A22" s="65"/>
      <c r="B22" s="66"/>
      <c r="C22" s="66"/>
      <c r="D22" s="67"/>
      <c r="E22" s="67"/>
      <c r="F22" s="67"/>
      <c r="G22" s="67"/>
      <c r="H22" s="67"/>
      <c r="I22" s="64"/>
    </row>
    <row r="23" spans="1:15" ht="25.5" customHeight="1" x14ac:dyDescent="0.25">
      <c r="A23" s="435" t="s">
        <v>284</v>
      </c>
      <c r="B23" s="435"/>
      <c r="C23" s="66"/>
      <c r="D23" s="67"/>
      <c r="E23" s="67"/>
      <c r="F23" s="67"/>
      <c r="G23" s="67"/>
      <c r="H23" s="67"/>
      <c r="I23" s="64"/>
      <c r="L23" s="209"/>
      <c r="O23" s="209"/>
    </row>
    <row r="24" spans="1:15" x14ac:dyDescent="0.25">
      <c r="A24" s="65"/>
      <c r="B24" s="66"/>
      <c r="C24" s="66"/>
      <c r="D24" s="67"/>
      <c r="E24" s="67"/>
      <c r="F24" s="67"/>
      <c r="G24" s="67"/>
      <c r="H24" s="67"/>
      <c r="I24" s="64"/>
    </row>
    <row r="25" spans="1:15" x14ac:dyDescent="0.25">
      <c r="A25" s="65"/>
      <c r="B25" s="66"/>
      <c r="C25" s="66"/>
      <c r="D25" s="67"/>
      <c r="E25" s="67"/>
      <c r="F25" s="67"/>
      <c r="G25" s="67"/>
      <c r="H25" s="67"/>
      <c r="I25" s="64"/>
    </row>
    <row r="26" spans="1:15" x14ac:dyDescent="0.25">
      <c r="A26" s="65"/>
      <c r="B26" s="66"/>
      <c r="C26" s="66"/>
      <c r="D26" s="67"/>
      <c r="E26" s="67"/>
      <c r="F26" s="67"/>
      <c r="G26" s="67"/>
      <c r="H26" s="67"/>
      <c r="I26" s="64"/>
    </row>
    <row r="27" spans="1:15" x14ac:dyDescent="0.25">
      <c r="A27" s="65"/>
      <c r="B27" s="66"/>
      <c r="C27" s="66"/>
      <c r="D27" s="67"/>
      <c r="E27" s="67"/>
      <c r="F27" s="67"/>
      <c r="G27" s="67"/>
      <c r="H27" s="67"/>
      <c r="I27" s="64"/>
    </row>
    <row r="28" spans="1:15" x14ac:dyDescent="0.25">
      <c r="A28" s="65"/>
      <c r="B28" s="66"/>
      <c r="C28" s="66"/>
      <c r="D28" s="67"/>
      <c r="E28" s="67"/>
      <c r="F28" s="67"/>
      <c r="G28" s="67"/>
      <c r="H28" s="67"/>
      <c r="I28" s="64"/>
    </row>
    <row r="29" spans="1:15" x14ac:dyDescent="0.25">
      <c r="A29" s="62"/>
      <c r="B29" s="63"/>
      <c r="C29" s="63"/>
      <c r="D29" s="64"/>
      <c r="E29" s="64"/>
      <c r="F29" s="64"/>
      <c r="G29" s="64"/>
      <c r="H29" s="64"/>
      <c r="I29" s="64"/>
    </row>
    <row r="30" spans="1:15" x14ac:dyDescent="0.25">
      <c r="A30" s="65"/>
      <c r="B30" s="66"/>
      <c r="C30" s="66"/>
      <c r="D30" s="67"/>
      <c r="E30" s="67"/>
      <c r="F30" s="67"/>
      <c r="G30" s="67"/>
      <c r="H30" s="67"/>
      <c r="I30" s="64"/>
    </row>
    <row r="31" spans="1:15" x14ac:dyDescent="0.25">
      <c r="A31" s="65"/>
      <c r="B31" s="66"/>
      <c r="C31" s="66"/>
      <c r="D31" s="67"/>
      <c r="E31" s="67"/>
      <c r="F31" s="67"/>
      <c r="G31" s="67"/>
      <c r="H31" s="67"/>
      <c r="I31" s="64"/>
    </row>
    <row r="32" spans="1:15" x14ac:dyDescent="0.25">
      <c r="A32" s="65"/>
      <c r="B32" s="66"/>
      <c r="C32" s="66"/>
      <c r="D32" s="67"/>
      <c r="E32" s="67"/>
      <c r="F32" s="67"/>
      <c r="G32" s="67"/>
      <c r="H32" s="67"/>
      <c r="I32" s="64"/>
    </row>
    <row r="33" spans="1:9" x14ac:dyDescent="0.25">
      <c r="A33" s="65"/>
      <c r="B33" s="66"/>
      <c r="C33" s="66"/>
      <c r="D33" s="67"/>
      <c r="E33" s="67"/>
      <c r="F33" s="67"/>
      <c r="G33" s="67"/>
      <c r="H33" s="67"/>
      <c r="I33" s="64"/>
    </row>
    <row r="34" spans="1:9" x14ac:dyDescent="0.25">
      <c r="A34" s="65"/>
      <c r="B34" s="66"/>
      <c r="C34" s="66"/>
      <c r="D34" s="67"/>
      <c r="E34" s="67"/>
      <c r="F34" s="67"/>
      <c r="G34" s="67"/>
      <c r="H34" s="67"/>
    </row>
    <row r="35" spans="1:9" x14ac:dyDescent="0.25">
      <c r="A35" s="65"/>
      <c r="B35" s="66"/>
      <c r="C35" s="66"/>
      <c r="D35" s="67"/>
      <c r="E35" s="67"/>
      <c r="F35" s="67"/>
      <c r="G35" s="67"/>
      <c r="H35" s="67"/>
    </row>
    <row r="36" spans="1:9" x14ac:dyDescent="0.25">
      <c r="A36" s="65"/>
      <c r="B36" s="66"/>
      <c r="C36" s="66"/>
      <c r="D36" s="67"/>
      <c r="E36" s="67"/>
      <c r="F36" s="67"/>
      <c r="G36" s="67"/>
      <c r="H36" s="67"/>
    </row>
    <row r="37" spans="1:9" x14ac:dyDescent="0.25">
      <c r="A37" s="65"/>
      <c r="B37" s="66"/>
      <c r="C37" s="66"/>
      <c r="D37" s="67"/>
      <c r="E37" s="67"/>
      <c r="F37" s="67"/>
      <c r="G37" s="67"/>
      <c r="H37" s="67"/>
    </row>
    <row r="38" spans="1:9" x14ac:dyDescent="0.25">
      <c r="A38" s="62"/>
      <c r="B38" s="63"/>
      <c r="C38" s="63"/>
      <c r="D38" s="64"/>
      <c r="E38" s="64"/>
      <c r="F38" s="64"/>
      <c r="G38" s="64"/>
      <c r="H38" s="64"/>
    </row>
  </sheetData>
  <mergeCells count="13">
    <mergeCell ref="A23:B23"/>
    <mergeCell ref="A1:L1"/>
    <mergeCell ref="A2:A3"/>
    <mergeCell ref="B2:B3"/>
    <mergeCell ref="C2:C3"/>
    <mergeCell ref="D2:G2"/>
    <mergeCell ref="H2:K2"/>
    <mergeCell ref="L2:L3"/>
    <mergeCell ref="L21:M21"/>
    <mergeCell ref="L20:M20"/>
    <mergeCell ref="E20:I20"/>
    <mergeCell ref="E21:I21"/>
    <mergeCell ref="M2:N2"/>
  </mergeCells>
  <pageMargins left="0.23622047244094491" right="0.23622047244094491" top="0.55118110236220474" bottom="0.55118110236220474" header="0.31496062992125984" footer="0.31496062992125984"/>
  <pageSetup paperSize="9" scale="79" orientation="landscape" r:id="rId1"/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21"/>
  <sheetViews>
    <sheetView view="pageBreakPreview" zoomScaleNormal="100" zoomScaleSheetLayoutView="100" workbookViewId="0">
      <selection activeCell="C19" sqref="C19:D19"/>
    </sheetView>
  </sheetViews>
  <sheetFormatPr defaultRowHeight="15" x14ac:dyDescent="0.25"/>
  <cols>
    <col min="1" max="1" width="5.140625" customWidth="1"/>
    <col min="2" max="2" width="45.7109375" customWidth="1"/>
    <col min="3" max="3" width="21" customWidth="1"/>
    <col min="4" max="4" width="21.5703125" customWidth="1"/>
    <col min="5" max="5" width="21.85546875" customWidth="1"/>
    <col min="6" max="6" width="23.7109375" customWidth="1"/>
  </cols>
  <sheetData>
    <row r="2" spans="1:6" ht="35.25" customHeight="1" x14ac:dyDescent="0.25">
      <c r="A2" s="452" t="s">
        <v>245</v>
      </c>
      <c r="B2" s="452"/>
      <c r="C2" s="452"/>
      <c r="D2" s="452"/>
      <c r="E2" s="452"/>
      <c r="F2" s="452"/>
    </row>
    <row r="3" spans="1:6" ht="19.5" thickBot="1" x14ac:dyDescent="0.35">
      <c r="B3" s="15"/>
    </row>
    <row r="4" spans="1:6" ht="29.25" customHeight="1" x14ac:dyDescent="0.25">
      <c r="A4" s="453" t="s">
        <v>82</v>
      </c>
      <c r="B4" s="455" t="s">
        <v>102</v>
      </c>
      <c r="C4" s="457" t="s">
        <v>147</v>
      </c>
      <c r="D4" s="457" t="s">
        <v>148</v>
      </c>
      <c r="E4" s="457" t="s">
        <v>149</v>
      </c>
      <c r="F4" s="459" t="s">
        <v>246</v>
      </c>
    </row>
    <row r="5" spans="1:6" ht="66.75" customHeight="1" x14ac:dyDescent="0.25">
      <c r="A5" s="454"/>
      <c r="B5" s="456"/>
      <c r="C5" s="458"/>
      <c r="D5" s="458"/>
      <c r="E5" s="458"/>
      <c r="F5" s="460"/>
    </row>
    <row r="6" spans="1:6" ht="14.25" customHeight="1" x14ac:dyDescent="0.25">
      <c r="A6" s="107">
        <v>1</v>
      </c>
      <c r="B6" s="127">
        <v>2</v>
      </c>
      <c r="C6" s="127">
        <v>4</v>
      </c>
      <c r="D6" s="103">
        <v>5</v>
      </c>
      <c r="E6" s="103">
        <v>6</v>
      </c>
      <c r="F6" s="145">
        <v>7</v>
      </c>
    </row>
    <row r="7" spans="1:6" ht="20.100000000000001" customHeight="1" x14ac:dyDescent="0.25">
      <c r="A7" s="96" t="s">
        <v>98</v>
      </c>
      <c r="B7" s="87" t="s">
        <v>150</v>
      </c>
      <c r="C7" s="142" t="s">
        <v>283</v>
      </c>
      <c r="D7" s="3"/>
      <c r="E7" s="3"/>
      <c r="F7" s="48"/>
    </row>
    <row r="8" spans="1:6" ht="20.100000000000001" customHeight="1" x14ac:dyDescent="0.25">
      <c r="A8" s="96" t="s">
        <v>71</v>
      </c>
      <c r="B8" s="87" t="s">
        <v>151</v>
      </c>
      <c r="D8" s="3"/>
      <c r="E8" s="3"/>
      <c r="F8" s="48"/>
    </row>
    <row r="9" spans="1:6" ht="20.100000000000001" customHeight="1" x14ac:dyDescent="0.25">
      <c r="A9" s="96" t="s">
        <v>79</v>
      </c>
      <c r="B9" s="87" t="s">
        <v>152</v>
      </c>
      <c r="C9" s="3"/>
      <c r="D9" s="3"/>
      <c r="E9" s="3"/>
      <c r="F9" s="48"/>
    </row>
    <row r="10" spans="1:6" ht="20.100000000000001" customHeight="1" x14ac:dyDescent="0.25">
      <c r="A10" s="96" t="s">
        <v>16</v>
      </c>
      <c r="B10" s="87" t="s">
        <v>153</v>
      </c>
      <c r="C10" s="3"/>
      <c r="D10" s="3"/>
      <c r="E10" s="3"/>
      <c r="F10" s="48"/>
    </row>
    <row r="11" spans="1:6" ht="20.100000000000001" customHeight="1" x14ac:dyDescent="0.25">
      <c r="A11" s="96" t="s">
        <v>17</v>
      </c>
      <c r="B11" s="87" t="s">
        <v>154</v>
      </c>
      <c r="C11" s="3"/>
      <c r="D11" s="3"/>
      <c r="E11" s="3"/>
      <c r="F11" s="48"/>
    </row>
    <row r="12" spans="1:6" ht="20.100000000000001" customHeight="1" x14ac:dyDescent="0.25">
      <c r="A12" s="96" t="s">
        <v>155</v>
      </c>
      <c r="B12" s="87" t="s">
        <v>156</v>
      </c>
      <c r="C12" s="3"/>
      <c r="D12" s="3"/>
      <c r="E12" s="3"/>
      <c r="F12" s="48"/>
    </row>
    <row r="13" spans="1:6" ht="20.100000000000001" customHeight="1" x14ac:dyDescent="0.25">
      <c r="A13" s="96" t="s">
        <v>157</v>
      </c>
      <c r="B13" s="87" t="s">
        <v>158</v>
      </c>
      <c r="C13" s="3"/>
      <c r="D13" s="3"/>
      <c r="E13" s="3"/>
      <c r="F13" s="48"/>
    </row>
    <row r="14" spans="1:6" ht="20.100000000000001" customHeight="1" thickBot="1" x14ac:dyDescent="0.3">
      <c r="A14" s="97" t="s">
        <v>159</v>
      </c>
      <c r="B14" s="88" t="s">
        <v>160</v>
      </c>
      <c r="C14" s="89"/>
      <c r="D14" s="89"/>
      <c r="E14" s="89"/>
      <c r="F14" s="90"/>
    </row>
    <row r="15" spans="1:6" ht="21.75" customHeight="1" thickBot="1" x14ac:dyDescent="0.3">
      <c r="A15" s="91" t="s">
        <v>161</v>
      </c>
      <c r="B15" s="92" t="s">
        <v>162</v>
      </c>
      <c r="C15" s="93"/>
      <c r="D15" s="93"/>
      <c r="E15" s="93"/>
      <c r="F15" s="94"/>
    </row>
    <row r="17" spans="1:7" x14ac:dyDescent="0.25">
      <c r="B17" s="16"/>
    </row>
    <row r="18" spans="1:7" ht="15" customHeight="1" x14ac:dyDescent="0.25">
      <c r="A18" s="65"/>
      <c r="B18" s="66" t="s">
        <v>129</v>
      </c>
      <c r="C18" s="431">
        <v>44642</v>
      </c>
      <c r="D18" s="431"/>
      <c r="E18" s="451" t="s">
        <v>140</v>
      </c>
      <c r="F18" s="451"/>
      <c r="G18" s="80"/>
    </row>
    <row r="19" spans="1:7" ht="15" customHeight="1" x14ac:dyDescent="0.25">
      <c r="A19" s="65"/>
      <c r="B19" s="95" t="s">
        <v>163</v>
      </c>
      <c r="C19" s="434" t="s">
        <v>165</v>
      </c>
      <c r="D19" s="434"/>
      <c r="E19" s="434" t="s">
        <v>92</v>
      </c>
      <c r="F19" s="434"/>
      <c r="G19" s="81"/>
    </row>
    <row r="20" spans="1:7" x14ac:dyDescent="0.25">
      <c r="A20" s="65"/>
      <c r="B20" s="66"/>
    </row>
    <row r="21" spans="1:7" x14ac:dyDescent="0.25">
      <c r="A21" s="450" t="s">
        <v>284</v>
      </c>
      <c r="B21" s="450"/>
    </row>
  </sheetData>
  <mergeCells count="12">
    <mergeCell ref="A2:F2"/>
    <mergeCell ref="A4:A5"/>
    <mergeCell ref="B4:B5"/>
    <mergeCell ref="C4:C5"/>
    <mergeCell ref="D4:D5"/>
    <mergeCell ref="E4:E5"/>
    <mergeCell ref="F4:F5"/>
    <mergeCell ref="E19:F19"/>
    <mergeCell ref="A21:B21"/>
    <mergeCell ref="C18:D18"/>
    <mergeCell ref="C19:D19"/>
    <mergeCell ref="E18:F18"/>
  </mergeCells>
  <pageMargins left="1.1023622047244095" right="0.70866141732283472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2"/>
  <sheetViews>
    <sheetView view="pageBreakPreview" zoomScale="60" zoomScaleNormal="100" workbookViewId="0">
      <selection activeCell="C20" sqref="C20:D20"/>
    </sheetView>
  </sheetViews>
  <sheetFormatPr defaultRowHeight="15" x14ac:dyDescent="0.25"/>
  <cols>
    <col min="1" max="1" width="5.140625" customWidth="1"/>
    <col min="2" max="2" width="23.28515625" customWidth="1"/>
    <col min="3" max="3" width="27.28515625" customWidth="1"/>
    <col min="4" max="4" width="17.7109375" customWidth="1"/>
    <col min="5" max="5" width="18" customWidth="1"/>
    <col min="6" max="6" width="18.140625" customWidth="1"/>
    <col min="7" max="7" width="28.140625" customWidth="1"/>
  </cols>
  <sheetData>
    <row r="2" spans="1:7" ht="33.75" customHeight="1" x14ac:dyDescent="0.25">
      <c r="A2" s="452" t="s">
        <v>247</v>
      </c>
      <c r="B2" s="452"/>
      <c r="C2" s="452"/>
      <c r="D2" s="452"/>
      <c r="E2" s="452"/>
      <c r="F2" s="452"/>
      <c r="G2" s="452"/>
    </row>
    <row r="3" spans="1:7" ht="19.5" thickBot="1" x14ac:dyDescent="0.35">
      <c r="B3" s="15"/>
    </row>
    <row r="4" spans="1:7" ht="29.25" customHeight="1" x14ac:dyDescent="0.25">
      <c r="A4" s="471" t="s">
        <v>82</v>
      </c>
      <c r="B4" s="461" t="s">
        <v>141</v>
      </c>
      <c r="C4" s="461" t="s">
        <v>236</v>
      </c>
      <c r="D4" s="467" t="s">
        <v>142</v>
      </c>
      <c r="E4" s="461" t="s">
        <v>143</v>
      </c>
      <c r="F4" s="461" t="s">
        <v>144</v>
      </c>
      <c r="G4" s="469" t="s">
        <v>145</v>
      </c>
    </row>
    <row r="5" spans="1:7" ht="66.75" customHeight="1" x14ac:dyDescent="0.25">
      <c r="A5" s="472"/>
      <c r="B5" s="462"/>
      <c r="C5" s="462"/>
      <c r="D5" s="468"/>
      <c r="E5" s="462"/>
      <c r="F5" s="462"/>
      <c r="G5" s="470"/>
    </row>
    <row r="6" spans="1:7" ht="14.25" customHeight="1" x14ac:dyDescent="0.25">
      <c r="A6" s="82">
        <v>1</v>
      </c>
      <c r="B6" s="79">
        <v>2</v>
      </c>
      <c r="C6" s="78">
        <v>3</v>
      </c>
      <c r="D6" s="79">
        <v>4</v>
      </c>
      <c r="E6" s="78">
        <v>5</v>
      </c>
      <c r="F6" s="78">
        <v>6</v>
      </c>
      <c r="G6" s="83">
        <v>7</v>
      </c>
    </row>
    <row r="7" spans="1:7" ht="17.25" x14ac:dyDescent="0.25">
      <c r="A7" s="475" t="s">
        <v>6</v>
      </c>
      <c r="B7" s="473"/>
      <c r="C7" s="3" t="s">
        <v>83</v>
      </c>
      <c r="D7" s="142">
        <v>0</v>
      </c>
      <c r="E7" s="3"/>
      <c r="F7" s="3"/>
      <c r="G7" s="354">
        <v>0</v>
      </c>
    </row>
    <row r="8" spans="1:7" ht="15" customHeight="1" x14ac:dyDescent="0.25">
      <c r="A8" s="475"/>
      <c r="B8" s="474"/>
      <c r="C8" s="3" t="s">
        <v>84</v>
      </c>
      <c r="D8" s="230">
        <v>0</v>
      </c>
      <c r="E8" s="3"/>
      <c r="F8" s="3"/>
      <c r="G8" s="231">
        <v>0</v>
      </c>
    </row>
    <row r="9" spans="1:7" ht="17.25" x14ac:dyDescent="0.25">
      <c r="A9" s="475" t="s">
        <v>71</v>
      </c>
      <c r="B9" s="476"/>
      <c r="C9" s="3" t="s">
        <v>83</v>
      </c>
      <c r="D9" s="3"/>
      <c r="E9" s="3"/>
      <c r="F9" s="3"/>
      <c r="G9" s="48"/>
    </row>
    <row r="10" spans="1:7" x14ac:dyDescent="0.25">
      <c r="A10" s="475"/>
      <c r="B10" s="477"/>
      <c r="C10" s="3" t="s">
        <v>84</v>
      </c>
      <c r="D10" s="3"/>
      <c r="E10" s="3"/>
      <c r="F10" s="3"/>
      <c r="G10" s="48"/>
    </row>
    <row r="11" spans="1:7" ht="17.25" x14ac:dyDescent="0.25">
      <c r="A11" s="475" t="s">
        <v>79</v>
      </c>
      <c r="B11" s="476"/>
      <c r="C11" s="3" t="s">
        <v>83</v>
      </c>
      <c r="D11" s="3"/>
      <c r="E11" s="3"/>
      <c r="F11" s="3"/>
      <c r="G11" s="48"/>
    </row>
    <row r="12" spans="1:7" x14ac:dyDescent="0.25">
      <c r="A12" s="475"/>
      <c r="B12" s="477"/>
      <c r="C12" s="3" t="s">
        <v>84</v>
      </c>
      <c r="D12" s="3"/>
      <c r="E12" s="3"/>
      <c r="F12" s="3"/>
      <c r="G12" s="48"/>
    </row>
    <row r="13" spans="1:7" ht="17.25" x14ac:dyDescent="0.25">
      <c r="A13" s="475" t="s">
        <v>16</v>
      </c>
      <c r="B13" s="476"/>
      <c r="C13" s="3" t="s">
        <v>83</v>
      </c>
      <c r="D13" s="3"/>
      <c r="E13" s="3"/>
      <c r="F13" s="3"/>
      <c r="G13" s="48"/>
    </row>
    <row r="14" spans="1:7" x14ac:dyDescent="0.25">
      <c r="A14" s="475"/>
      <c r="B14" s="477"/>
      <c r="C14" s="3" t="s">
        <v>84</v>
      </c>
      <c r="D14" s="3"/>
      <c r="E14" s="3"/>
      <c r="F14" s="3"/>
      <c r="G14" s="48"/>
    </row>
    <row r="15" spans="1:7" ht="17.25" x14ac:dyDescent="0.25">
      <c r="A15" s="463" t="s">
        <v>85</v>
      </c>
      <c r="B15" s="465" t="s">
        <v>86</v>
      </c>
      <c r="C15" s="3" t="s">
        <v>83</v>
      </c>
      <c r="D15" s="142">
        <v>0</v>
      </c>
      <c r="E15" s="3"/>
      <c r="F15" s="3"/>
      <c r="G15" s="354">
        <v>0</v>
      </c>
    </row>
    <row r="16" spans="1:7" ht="15.75" thickBot="1" x14ac:dyDescent="0.3">
      <c r="A16" s="464"/>
      <c r="B16" s="466"/>
      <c r="C16" s="59" t="s">
        <v>84</v>
      </c>
      <c r="D16" s="232">
        <v>0</v>
      </c>
      <c r="E16" s="59"/>
      <c r="F16" s="59"/>
      <c r="G16" s="355">
        <v>0</v>
      </c>
    </row>
    <row r="18" spans="1:8" x14ac:dyDescent="0.25">
      <c r="B18" s="16"/>
    </row>
    <row r="19" spans="1:8" ht="25.5" x14ac:dyDescent="0.25">
      <c r="A19" s="65"/>
      <c r="B19" s="66" t="s">
        <v>129</v>
      </c>
      <c r="C19" s="431" t="s">
        <v>397</v>
      </c>
      <c r="D19" s="432"/>
      <c r="E19" s="80"/>
      <c r="F19" s="451" t="s">
        <v>140</v>
      </c>
      <c r="G19" s="451"/>
      <c r="H19" s="80"/>
    </row>
    <row r="20" spans="1:8" ht="15" customHeight="1" x14ac:dyDescent="0.25">
      <c r="A20" s="65"/>
      <c r="B20" s="68" t="s">
        <v>131</v>
      </c>
      <c r="C20" s="434" t="s">
        <v>146</v>
      </c>
      <c r="D20" s="434"/>
      <c r="E20" s="80"/>
      <c r="F20" s="434" t="s">
        <v>92</v>
      </c>
      <c r="G20" s="434"/>
      <c r="H20" s="81"/>
    </row>
    <row r="21" spans="1:8" x14ac:dyDescent="0.25">
      <c r="A21" s="65"/>
      <c r="B21" s="66"/>
    </row>
    <row r="22" spans="1:8" ht="25.5" customHeight="1" x14ac:dyDescent="0.25">
      <c r="A22" s="435" t="s">
        <v>284</v>
      </c>
      <c r="B22" s="435"/>
    </row>
  </sheetData>
  <mergeCells count="23">
    <mergeCell ref="E4:E5"/>
    <mergeCell ref="A9:A10"/>
    <mergeCell ref="B9:B10"/>
    <mergeCell ref="A13:A14"/>
    <mergeCell ref="B13:B14"/>
    <mergeCell ref="A11:A12"/>
    <mergeCell ref="B11:B12"/>
    <mergeCell ref="F4:F5"/>
    <mergeCell ref="A2:G2"/>
    <mergeCell ref="A22:B22"/>
    <mergeCell ref="C19:D19"/>
    <mergeCell ref="C20:D20"/>
    <mergeCell ref="F19:G19"/>
    <mergeCell ref="F20:G20"/>
    <mergeCell ref="A15:A16"/>
    <mergeCell ref="B15:B16"/>
    <mergeCell ref="D4:D5"/>
    <mergeCell ref="G4:G5"/>
    <mergeCell ref="B4:B5"/>
    <mergeCell ref="C4:C5"/>
    <mergeCell ref="A4:A5"/>
    <mergeCell ref="B7:B8"/>
    <mergeCell ref="A7:A8"/>
  </mergeCells>
  <pageMargins left="1.1023622047244095" right="0.70866141732283472" top="0.74803149606299213" bottom="0.74803149606299213" header="0.31496062992125984" footer="0.31496062992125984"/>
  <pageSetup paperSize="9" scale="9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Normal="100" workbookViewId="0">
      <selection activeCell="H4" sqref="G4:H12"/>
    </sheetView>
  </sheetViews>
  <sheetFormatPr defaultRowHeight="15" x14ac:dyDescent="0.25"/>
  <cols>
    <col min="1" max="1" width="5.140625" customWidth="1"/>
    <col min="2" max="2" width="47.42578125" customWidth="1"/>
    <col min="3" max="3" width="19.140625" customWidth="1"/>
    <col min="4" max="4" width="18.5703125" customWidth="1"/>
    <col min="5" max="5" width="18.85546875" customWidth="1"/>
    <col min="6" max="6" width="19.85546875" customWidth="1"/>
    <col min="7" max="8" width="10.42578125" bestFit="1" customWidth="1"/>
    <col min="11" max="11" width="9.140625" customWidth="1"/>
    <col min="13" max="13" width="9.140625" customWidth="1"/>
  </cols>
  <sheetData>
    <row r="1" spans="1:8" ht="50.25" customHeight="1" x14ac:dyDescent="0.25">
      <c r="A1" s="478" t="s">
        <v>248</v>
      </c>
      <c r="B1" s="478"/>
      <c r="C1" s="478"/>
      <c r="D1" s="478"/>
      <c r="E1" s="478"/>
      <c r="F1" s="478"/>
    </row>
    <row r="2" spans="1:8" ht="18" customHeight="1" thickBot="1" x14ac:dyDescent="0.3">
      <c r="F2" s="17"/>
    </row>
    <row r="3" spans="1:8" ht="30.75" customHeight="1" x14ac:dyDescent="0.25">
      <c r="A3" s="479" t="s">
        <v>82</v>
      </c>
      <c r="B3" s="481" t="s">
        <v>102</v>
      </c>
      <c r="C3" s="481" t="s">
        <v>167</v>
      </c>
      <c r="D3" s="481" t="s">
        <v>380</v>
      </c>
      <c r="E3" s="481" t="s">
        <v>168</v>
      </c>
      <c r="F3" s="459" t="s">
        <v>169</v>
      </c>
    </row>
    <row r="4" spans="1:8" ht="31.5" customHeight="1" x14ac:dyDescent="0.25">
      <c r="A4" s="480"/>
      <c r="B4" s="482"/>
      <c r="C4" s="482"/>
      <c r="D4" s="482"/>
      <c r="E4" s="482"/>
      <c r="F4" s="460"/>
    </row>
    <row r="5" spans="1:8" x14ac:dyDescent="0.25">
      <c r="A5" s="82">
        <v>1</v>
      </c>
      <c r="B5" s="79">
        <v>2</v>
      </c>
      <c r="C5" s="78">
        <v>3</v>
      </c>
      <c r="D5" s="79">
        <v>4</v>
      </c>
      <c r="E5" s="78">
        <v>5</v>
      </c>
      <c r="F5" s="83">
        <v>6</v>
      </c>
    </row>
    <row r="6" spans="1:8" x14ac:dyDescent="0.25">
      <c r="A6" s="96" t="s">
        <v>6</v>
      </c>
      <c r="B6" s="87" t="s">
        <v>166</v>
      </c>
      <c r="C6" s="235"/>
      <c r="D6" s="200"/>
      <c r="E6" s="200"/>
      <c r="F6" s="221">
        <f>C6+D6-E6</f>
        <v>0</v>
      </c>
    </row>
    <row r="7" spans="1:8" x14ac:dyDescent="0.25">
      <c r="A7" s="96" t="s">
        <v>71</v>
      </c>
      <c r="B7" s="87" t="s">
        <v>9</v>
      </c>
      <c r="C7" s="200">
        <v>0</v>
      </c>
      <c r="D7" s="200">
        <v>0</v>
      </c>
      <c r="E7" s="200">
        <f>+C7</f>
        <v>0</v>
      </c>
      <c r="F7" s="221">
        <f>+C7+D7-E7</f>
        <v>0</v>
      </c>
    </row>
    <row r="8" spans="1:8" x14ac:dyDescent="0.25">
      <c r="A8" s="96" t="s">
        <v>79</v>
      </c>
      <c r="B8" s="87" t="s">
        <v>11</v>
      </c>
      <c r="C8" s="200">
        <v>118899.58</v>
      </c>
      <c r="D8" s="200">
        <f>35935.68+4883.1</f>
        <v>40818.78</v>
      </c>
      <c r="E8" s="209">
        <v>4883.1000000000004</v>
      </c>
      <c r="F8" s="221">
        <f>+C8+D8-E8</f>
        <v>154835.25999999998</v>
      </c>
      <c r="G8" s="345"/>
      <c r="H8" s="344"/>
    </row>
    <row r="9" spans="1:8" x14ac:dyDescent="0.25">
      <c r="A9" s="96" t="s">
        <v>79</v>
      </c>
      <c r="B9" s="87" t="s">
        <v>119</v>
      </c>
      <c r="C9" s="200"/>
      <c r="D9" s="200"/>
      <c r="E9" s="200"/>
      <c r="F9" s="221">
        <f t="shared" ref="F9:F11" si="0">C9+D9-E9</f>
        <v>0</v>
      </c>
      <c r="G9" s="209"/>
      <c r="H9" s="209"/>
    </row>
    <row r="10" spans="1:8" x14ac:dyDescent="0.25">
      <c r="A10" s="96" t="s">
        <v>16</v>
      </c>
      <c r="B10" s="87" t="s">
        <v>14</v>
      </c>
      <c r="C10" s="200"/>
      <c r="D10" s="200"/>
      <c r="E10" s="200"/>
      <c r="F10" s="221">
        <f t="shared" si="0"/>
        <v>0</v>
      </c>
      <c r="H10" s="209"/>
    </row>
    <row r="11" spans="1:8" x14ac:dyDescent="0.25">
      <c r="A11" s="96" t="s">
        <v>219</v>
      </c>
      <c r="B11" s="87"/>
      <c r="C11" s="200"/>
      <c r="D11" s="200"/>
      <c r="E11" s="200"/>
      <c r="F11" s="221">
        <f t="shared" si="0"/>
        <v>0</v>
      </c>
    </row>
    <row r="12" spans="1:8" ht="22.5" customHeight="1" thickBot="1" x14ac:dyDescent="0.3">
      <c r="A12" s="100" t="s">
        <v>85</v>
      </c>
      <c r="B12" s="101" t="s">
        <v>86</v>
      </c>
      <c r="C12" s="207">
        <f>C6+C7+C8+C9+C10+C11</f>
        <v>118899.58</v>
      </c>
      <c r="D12" s="207">
        <f>SUM(D6:D11)</f>
        <v>40818.78</v>
      </c>
      <c r="E12" s="207">
        <f>SUM(E6:E11)</f>
        <v>4883.1000000000004</v>
      </c>
      <c r="F12" s="228">
        <f t="shared" ref="F12" si="1">F6+F7+F8+F9+F10+F11</f>
        <v>154835.25999999998</v>
      </c>
    </row>
    <row r="14" spans="1:8" ht="15.75" customHeight="1" x14ac:dyDescent="0.25">
      <c r="B14" s="99"/>
      <c r="C14" s="99"/>
      <c r="D14" s="99"/>
      <c r="E14" s="99"/>
      <c r="F14" s="99"/>
    </row>
    <row r="15" spans="1:8" x14ac:dyDescent="0.25">
      <c r="A15" s="65"/>
      <c r="B15" s="66" t="s">
        <v>129</v>
      </c>
      <c r="C15" s="431">
        <v>44642</v>
      </c>
      <c r="D15" s="432"/>
      <c r="E15" s="451" t="s">
        <v>140</v>
      </c>
      <c r="F15" s="451"/>
    </row>
    <row r="16" spans="1:8" x14ac:dyDescent="0.25">
      <c r="A16" s="65"/>
      <c r="B16" s="95" t="s">
        <v>163</v>
      </c>
      <c r="C16" s="434" t="s">
        <v>165</v>
      </c>
      <c r="D16" s="434"/>
      <c r="E16" s="434" t="s">
        <v>92</v>
      </c>
      <c r="F16" s="434"/>
    </row>
    <row r="17" spans="1:2" x14ac:dyDescent="0.25">
      <c r="A17" s="65"/>
      <c r="B17" s="66"/>
    </row>
    <row r="18" spans="1:2" x14ac:dyDescent="0.25">
      <c r="A18" s="450" t="s">
        <v>284</v>
      </c>
      <c r="B18" s="450"/>
    </row>
  </sheetData>
  <mergeCells count="12">
    <mergeCell ref="C15:D15"/>
    <mergeCell ref="E15:F15"/>
    <mergeCell ref="C16:D16"/>
    <mergeCell ref="E16:F16"/>
    <mergeCell ref="A18:B18"/>
    <mergeCell ref="A1:F1"/>
    <mergeCell ref="A3:A4"/>
    <mergeCell ref="B3:B4"/>
    <mergeCell ref="C3:C4"/>
    <mergeCell ref="F3:F4"/>
    <mergeCell ref="D3:D4"/>
    <mergeCell ref="E3:E4"/>
  </mergeCells>
  <pageMargins left="0.82677165354330717" right="0.23622047244094491" top="1.1417322834645669" bottom="0.55118110236220474" header="0.31496062992125984" footer="0.31496062992125984"/>
  <pageSetup paperSize="9" orientation="landscape" r:id="rId1"/>
  <rowBreaks count="1" manualBreakCount="1">
    <brk id="2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view="pageBreakPreview" zoomScale="60" zoomScaleNormal="100" workbookViewId="0">
      <selection activeCell="D28" sqref="D28:F28"/>
    </sheetView>
  </sheetViews>
  <sheetFormatPr defaultRowHeight="15" x14ac:dyDescent="0.25"/>
  <cols>
    <col min="1" max="1" width="5.28515625" customWidth="1"/>
    <col min="2" max="2" width="25.5703125" customWidth="1"/>
    <col min="3" max="3" width="10.42578125" customWidth="1"/>
    <col min="4" max="4" width="13.28515625" customWidth="1"/>
    <col min="5" max="5" width="10.5703125" customWidth="1"/>
    <col min="6" max="6" width="14" customWidth="1"/>
    <col min="7" max="7" width="10.85546875" customWidth="1"/>
    <col min="8" max="8" width="14.42578125" customWidth="1"/>
    <col min="9" max="9" width="11.140625" customWidth="1"/>
    <col min="10" max="10" width="15.28515625" customWidth="1"/>
  </cols>
  <sheetData>
    <row r="1" spans="1:10" ht="27.75" customHeight="1" x14ac:dyDescent="0.25">
      <c r="A1" s="483" t="s">
        <v>180</v>
      </c>
      <c r="B1" s="483"/>
      <c r="C1" s="483"/>
      <c r="D1" s="483"/>
      <c r="E1" s="483"/>
      <c r="F1" s="483"/>
      <c r="G1" s="483"/>
      <c r="H1" s="483"/>
      <c r="I1" s="483"/>
      <c r="J1" s="483"/>
    </row>
    <row r="2" spans="1:10" ht="12.75" customHeight="1" thickBot="1" x14ac:dyDescent="0.3"/>
    <row r="3" spans="1:10" ht="38.25" customHeight="1" x14ac:dyDescent="0.25">
      <c r="A3" s="479" t="s">
        <v>0</v>
      </c>
      <c r="B3" s="485" t="s">
        <v>102</v>
      </c>
      <c r="C3" s="481" t="s">
        <v>170</v>
      </c>
      <c r="D3" s="481"/>
      <c r="E3" s="481" t="s">
        <v>171</v>
      </c>
      <c r="F3" s="481"/>
      <c r="G3" s="481" t="s">
        <v>172</v>
      </c>
      <c r="H3" s="481"/>
      <c r="I3" s="481" t="s">
        <v>173</v>
      </c>
      <c r="J3" s="459"/>
    </row>
    <row r="4" spans="1:10" x14ac:dyDescent="0.25">
      <c r="A4" s="480"/>
      <c r="B4" s="484"/>
      <c r="C4" s="484" t="s">
        <v>174</v>
      </c>
      <c r="D4" s="484" t="s">
        <v>175</v>
      </c>
      <c r="E4" s="484" t="s">
        <v>174</v>
      </c>
      <c r="F4" s="484" t="s">
        <v>175</v>
      </c>
      <c r="G4" s="484" t="s">
        <v>174</v>
      </c>
      <c r="H4" s="484" t="s">
        <v>175</v>
      </c>
      <c r="I4" s="133" t="s">
        <v>174</v>
      </c>
      <c r="J4" s="106" t="s">
        <v>175</v>
      </c>
    </row>
    <row r="5" spans="1:10" x14ac:dyDescent="0.25">
      <c r="A5" s="480"/>
      <c r="B5" s="484"/>
      <c r="C5" s="484"/>
      <c r="D5" s="484"/>
      <c r="E5" s="484"/>
      <c r="F5" s="484"/>
      <c r="G5" s="484"/>
      <c r="H5" s="484"/>
      <c r="I5" s="133" t="s">
        <v>176</v>
      </c>
      <c r="J5" s="106" t="s">
        <v>177</v>
      </c>
    </row>
    <row r="6" spans="1:10" ht="12" customHeight="1" thickBot="1" x14ac:dyDescent="0.3">
      <c r="A6" s="168">
        <v>1</v>
      </c>
      <c r="B6" s="169">
        <v>2</v>
      </c>
      <c r="C6" s="169">
        <v>3</v>
      </c>
      <c r="D6" s="169">
        <v>4</v>
      </c>
      <c r="E6" s="169">
        <v>5</v>
      </c>
      <c r="F6" s="169">
        <v>6</v>
      </c>
      <c r="G6" s="169">
        <v>7</v>
      </c>
      <c r="H6" s="169">
        <v>8</v>
      </c>
      <c r="I6" s="169">
        <v>9</v>
      </c>
      <c r="J6" s="170">
        <v>10</v>
      </c>
    </row>
    <row r="7" spans="1:10" ht="15" customHeight="1" x14ac:dyDescent="0.25">
      <c r="A7" s="164" t="s">
        <v>98</v>
      </c>
      <c r="B7" s="165" t="s">
        <v>178</v>
      </c>
      <c r="C7" s="236" t="s">
        <v>283</v>
      </c>
      <c r="D7" s="165"/>
      <c r="E7" s="165"/>
      <c r="F7" s="165"/>
      <c r="G7" s="165"/>
      <c r="H7" s="165"/>
      <c r="I7" s="166">
        <v>0</v>
      </c>
      <c r="J7" s="167">
        <f>D7+F7+H7</f>
        <v>0</v>
      </c>
    </row>
    <row r="8" spans="1:10" ht="15" customHeight="1" x14ac:dyDescent="0.25">
      <c r="A8" s="109" t="s">
        <v>7</v>
      </c>
      <c r="B8" s="40"/>
      <c r="C8" s="40"/>
      <c r="D8" s="40"/>
      <c r="E8" s="40"/>
      <c r="F8" s="40"/>
      <c r="G8" s="40"/>
      <c r="H8" s="40"/>
      <c r="I8" s="104">
        <f t="shared" ref="I8:I23" si="0">C8+E8+G8</f>
        <v>0</v>
      </c>
      <c r="J8" s="110">
        <f t="shared" ref="J8:J22" si="1">D8+F8+H8</f>
        <v>0</v>
      </c>
    </row>
    <row r="9" spans="1:10" ht="15" customHeight="1" x14ac:dyDescent="0.25">
      <c r="A9" s="109" t="s">
        <v>10</v>
      </c>
      <c r="B9" s="40"/>
      <c r="C9" s="40"/>
      <c r="D9" s="40"/>
      <c r="E9" s="40"/>
      <c r="F9" s="40"/>
      <c r="G9" s="40"/>
      <c r="H9" s="40"/>
      <c r="I9" s="104">
        <f t="shared" si="0"/>
        <v>0</v>
      </c>
      <c r="J9" s="110">
        <f t="shared" si="1"/>
        <v>0</v>
      </c>
    </row>
    <row r="10" spans="1:10" ht="15" customHeight="1" x14ac:dyDescent="0.25">
      <c r="A10" s="109"/>
      <c r="B10" s="40"/>
      <c r="C10" s="40"/>
      <c r="D10" s="40"/>
      <c r="E10" s="40"/>
      <c r="F10" s="40"/>
      <c r="G10" s="40"/>
      <c r="H10" s="40"/>
      <c r="I10" s="104">
        <f t="shared" si="0"/>
        <v>0</v>
      </c>
      <c r="J10" s="110">
        <f t="shared" si="1"/>
        <v>0</v>
      </c>
    </row>
    <row r="11" spans="1:10" ht="15" customHeight="1" x14ac:dyDescent="0.25">
      <c r="A11" s="109" t="s">
        <v>71</v>
      </c>
      <c r="B11" s="40" t="s">
        <v>179</v>
      </c>
      <c r="C11" s="40"/>
      <c r="D11" s="40"/>
      <c r="E11" s="40"/>
      <c r="F11" s="40"/>
      <c r="G11" s="40"/>
      <c r="H11" s="40"/>
      <c r="I11" s="104">
        <f t="shared" si="0"/>
        <v>0</v>
      </c>
      <c r="J11" s="110">
        <f t="shared" si="1"/>
        <v>0</v>
      </c>
    </row>
    <row r="12" spans="1:10" ht="15" customHeight="1" x14ac:dyDescent="0.25">
      <c r="A12" s="111" t="s">
        <v>114</v>
      </c>
      <c r="B12" s="40"/>
      <c r="C12" s="40"/>
      <c r="D12" s="40"/>
      <c r="E12" s="40"/>
      <c r="F12" s="40"/>
      <c r="G12" s="40"/>
      <c r="H12" s="40"/>
      <c r="I12" s="104">
        <f t="shared" si="0"/>
        <v>0</v>
      </c>
      <c r="J12" s="110">
        <f t="shared" si="1"/>
        <v>0</v>
      </c>
    </row>
    <row r="13" spans="1:10" ht="15" customHeight="1" x14ac:dyDescent="0.25">
      <c r="A13" s="111" t="s">
        <v>117</v>
      </c>
      <c r="B13" s="40"/>
      <c r="C13" s="40"/>
      <c r="D13" s="40"/>
      <c r="E13" s="40"/>
      <c r="F13" s="40"/>
      <c r="G13" s="40"/>
      <c r="H13" s="40"/>
      <c r="I13" s="104">
        <f t="shared" si="0"/>
        <v>0</v>
      </c>
      <c r="J13" s="110">
        <f t="shared" si="1"/>
        <v>0</v>
      </c>
    </row>
    <row r="14" spans="1:10" ht="15" customHeight="1" x14ac:dyDescent="0.25">
      <c r="A14" s="111"/>
      <c r="B14" s="40"/>
      <c r="C14" s="40"/>
      <c r="D14" s="40"/>
      <c r="E14" s="40"/>
      <c r="F14" s="40"/>
      <c r="G14" s="40"/>
      <c r="H14" s="40"/>
      <c r="I14" s="104">
        <f t="shared" si="0"/>
        <v>0</v>
      </c>
      <c r="J14" s="110">
        <f t="shared" si="1"/>
        <v>0</v>
      </c>
    </row>
    <row r="15" spans="1:10" ht="15" customHeight="1" x14ac:dyDescent="0.25">
      <c r="A15" s="111" t="s">
        <v>23</v>
      </c>
      <c r="B15" s="40" t="s">
        <v>249</v>
      </c>
      <c r="C15" s="40"/>
      <c r="D15" s="40"/>
      <c r="E15" s="40"/>
      <c r="F15" s="40"/>
      <c r="G15" s="40"/>
      <c r="H15" s="40"/>
      <c r="I15" s="104">
        <f t="shared" si="0"/>
        <v>0</v>
      </c>
      <c r="J15" s="110">
        <f t="shared" si="1"/>
        <v>0</v>
      </c>
    </row>
    <row r="16" spans="1:10" ht="15" customHeight="1" x14ac:dyDescent="0.25">
      <c r="A16" s="111" t="s">
        <v>181</v>
      </c>
      <c r="B16" s="40"/>
      <c r="C16" s="40"/>
      <c r="D16" s="40"/>
      <c r="E16" s="40"/>
      <c r="F16" s="40"/>
      <c r="G16" s="40"/>
      <c r="H16" s="40"/>
      <c r="I16" s="104">
        <f t="shared" si="0"/>
        <v>0</v>
      </c>
      <c r="J16" s="110">
        <f t="shared" si="1"/>
        <v>0</v>
      </c>
    </row>
    <row r="17" spans="1:12" ht="15" customHeight="1" x14ac:dyDescent="0.25">
      <c r="A17" s="111" t="s">
        <v>182</v>
      </c>
      <c r="B17" s="40"/>
      <c r="C17" s="40"/>
      <c r="D17" s="40"/>
      <c r="E17" s="40"/>
      <c r="F17" s="40"/>
      <c r="G17" s="40"/>
      <c r="H17" s="40"/>
      <c r="I17" s="104">
        <f t="shared" si="0"/>
        <v>0</v>
      </c>
      <c r="J17" s="110">
        <f t="shared" si="1"/>
        <v>0</v>
      </c>
    </row>
    <row r="18" spans="1:12" ht="15" customHeight="1" x14ac:dyDescent="0.25">
      <c r="A18" s="109"/>
      <c r="B18" s="40"/>
      <c r="C18" s="40"/>
      <c r="D18" s="40"/>
      <c r="E18" s="40"/>
      <c r="F18" s="40"/>
      <c r="G18" s="40"/>
      <c r="H18" s="40"/>
      <c r="I18" s="104">
        <f t="shared" si="0"/>
        <v>0</v>
      </c>
      <c r="J18" s="110">
        <f t="shared" si="1"/>
        <v>0</v>
      </c>
    </row>
    <row r="19" spans="1:12" ht="15" customHeight="1" x14ac:dyDescent="0.25">
      <c r="A19" s="109" t="s">
        <v>120</v>
      </c>
      <c r="B19" s="40" t="s">
        <v>158</v>
      </c>
      <c r="C19" s="40"/>
      <c r="D19" s="40"/>
      <c r="E19" s="40"/>
      <c r="F19" s="40"/>
      <c r="G19" s="40"/>
      <c r="H19" s="40"/>
      <c r="I19" s="104">
        <f t="shared" si="0"/>
        <v>0</v>
      </c>
      <c r="J19" s="110">
        <f t="shared" si="1"/>
        <v>0</v>
      </c>
    </row>
    <row r="20" spans="1:12" ht="15" customHeight="1" x14ac:dyDescent="0.25">
      <c r="A20" s="109" t="s">
        <v>183</v>
      </c>
      <c r="B20" s="40"/>
      <c r="C20" s="40"/>
      <c r="D20" s="40"/>
      <c r="E20" s="40"/>
      <c r="F20" s="40"/>
      <c r="G20" s="40"/>
      <c r="H20" s="40"/>
      <c r="I20" s="104">
        <f t="shared" si="0"/>
        <v>0</v>
      </c>
      <c r="J20" s="110">
        <f t="shared" si="1"/>
        <v>0</v>
      </c>
    </row>
    <row r="21" spans="1:12" ht="15" customHeight="1" x14ac:dyDescent="0.25">
      <c r="A21" s="111" t="s">
        <v>184</v>
      </c>
      <c r="B21" s="40"/>
      <c r="C21" s="40"/>
      <c r="D21" s="40"/>
      <c r="E21" s="40"/>
      <c r="F21" s="40"/>
      <c r="G21" s="40"/>
      <c r="H21" s="40"/>
      <c r="I21" s="104">
        <f t="shared" si="0"/>
        <v>0</v>
      </c>
      <c r="J21" s="110">
        <f t="shared" si="1"/>
        <v>0</v>
      </c>
    </row>
    <row r="22" spans="1:12" ht="15.75" thickBot="1" x14ac:dyDescent="0.3">
      <c r="A22" s="156"/>
      <c r="B22" s="157"/>
      <c r="C22" s="157"/>
      <c r="D22" s="157"/>
      <c r="E22" s="157"/>
      <c r="F22" s="157"/>
      <c r="G22" s="157"/>
      <c r="H22" s="157"/>
      <c r="I22" s="158">
        <f t="shared" si="0"/>
        <v>0</v>
      </c>
      <c r="J22" s="159">
        <f t="shared" si="1"/>
        <v>0</v>
      </c>
    </row>
    <row r="23" spans="1:12" ht="21.75" customHeight="1" thickBot="1" x14ac:dyDescent="0.3">
      <c r="A23" s="160"/>
      <c r="B23" s="161" t="s">
        <v>185</v>
      </c>
      <c r="C23" s="162" t="e">
        <f>C19+C15+C11+C7</f>
        <v>#VALUE!</v>
      </c>
      <c r="D23" s="162">
        <f>D19+D15+D11+D7</f>
        <v>0</v>
      </c>
      <c r="E23" s="162">
        <f t="shared" ref="E23:J23" si="2">E19+E15+E11+E7</f>
        <v>0</v>
      </c>
      <c r="F23" s="162">
        <f t="shared" si="2"/>
        <v>0</v>
      </c>
      <c r="G23" s="162">
        <f t="shared" si="2"/>
        <v>0</v>
      </c>
      <c r="H23" s="162">
        <f t="shared" si="2"/>
        <v>0</v>
      </c>
      <c r="I23" s="162" t="e">
        <f t="shared" si="0"/>
        <v>#VALUE!</v>
      </c>
      <c r="J23" s="163">
        <f t="shared" si="2"/>
        <v>0</v>
      </c>
    </row>
    <row r="24" spans="1:12" x14ac:dyDescent="0.25">
      <c r="A24" s="112"/>
      <c r="B24" s="112"/>
      <c r="C24" s="112"/>
      <c r="D24" s="112"/>
      <c r="E24" s="112"/>
      <c r="F24" s="112"/>
      <c r="G24" s="112"/>
      <c r="H24" s="112"/>
      <c r="I24" s="112"/>
      <c r="J24" s="112"/>
    </row>
    <row r="25" spans="1:12" x14ac:dyDescent="0.25">
      <c r="A25" s="112"/>
      <c r="B25" s="112"/>
      <c r="C25" s="112"/>
      <c r="D25" s="112"/>
      <c r="E25" s="112"/>
      <c r="F25" s="112"/>
      <c r="G25" s="112"/>
      <c r="H25" s="112"/>
      <c r="I25" s="112"/>
      <c r="J25" s="112"/>
    </row>
    <row r="26" spans="1:12" x14ac:dyDescent="0.25">
      <c r="A26" s="102"/>
      <c r="B26" s="102"/>
      <c r="C26" s="102"/>
      <c r="D26" s="102"/>
      <c r="E26" s="102"/>
      <c r="F26" s="102"/>
      <c r="G26" s="102"/>
      <c r="H26" s="102"/>
      <c r="I26" s="102"/>
      <c r="J26" s="102"/>
    </row>
    <row r="27" spans="1:12" ht="15" customHeight="1" x14ac:dyDescent="0.25">
      <c r="A27" s="65"/>
      <c r="B27" s="66" t="s">
        <v>129</v>
      </c>
      <c r="C27" s="66"/>
      <c r="D27" s="431">
        <v>44642</v>
      </c>
      <c r="E27" s="432"/>
      <c r="F27" s="432"/>
      <c r="G27" s="80"/>
      <c r="H27" s="80"/>
      <c r="I27" s="75" t="s">
        <v>130</v>
      </c>
      <c r="K27" s="1"/>
      <c r="L27" s="1"/>
    </row>
    <row r="28" spans="1:12" ht="15" customHeight="1" x14ac:dyDescent="0.25">
      <c r="A28" s="65"/>
      <c r="B28" s="68" t="s">
        <v>131</v>
      </c>
      <c r="C28" s="66"/>
      <c r="D28" s="434" t="s">
        <v>89</v>
      </c>
      <c r="E28" s="434"/>
      <c r="F28" s="434"/>
      <c r="G28" s="81"/>
      <c r="H28" s="81"/>
      <c r="I28" s="105" t="s">
        <v>92</v>
      </c>
      <c r="K28" s="105"/>
      <c r="L28" s="105"/>
    </row>
    <row r="29" spans="1:12" x14ac:dyDescent="0.25">
      <c r="A29" s="65"/>
      <c r="B29" s="66"/>
      <c r="C29" s="66"/>
      <c r="D29" s="67"/>
      <c r="E29" s="67"/>
      <c r="F29" s="67"/>
      <c r="G29" s="67"/>
      <c r="H29" s="67"/>
      <c r="I29" s="64"/>
    </row>
    <row r="30" spans="1:12" ht="30" customHeight="1" x14ac:dyDescent="0.25">
      <c r="A30" s="435" t="s">
        <v>284</v>
      </c>
      <c r="B30" s="435"/>
      <c r="C30" s="66"/>
      <c r="D30" s="67"/>
      <c r="E30" s="67"/>
      <c r="F30" s="67"/>
      <c r="G30" s="67"/>
      <c r="H30" s="67"/>
      <c r="I30" s="64"/>
    </row>
  </sheetData>
  <mergeCells count="16">
    <mergeCell ref="A30:B30"/>
    <mergeCell ref="D27:F27"/>
    <mergeCell ref="D28:F28"/>
    <mergeCell ref="A1:J1"/>
    <mergeCell ref="G4:G5"/>
    <mergeCell ref="H4:H5"/>
    <mergeCell ref="C3:D3"/>
    <mergeCell ref="E3:F3"/>
    <mergeCell ref="G3:H3"/>
    <mergeCell ref="I3:J3"/>
    <mergeCell ref="A3:A5"/>
    <mergeCell ref="B3:B5"/>
    <mergeCell ref="C4:C5"/>
    <mergeCell ref="D4:D5"/>
    <mergeCell ref="E4:E5"/>
    <mergeCell ref="F4:F5"/>
  </mergeCells>
  <pageMargins left="0.70866141732283472" right="0.70866141732283472" top="0.74803149606299213" bottom="0.55118110236220474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view="pageBreakPreview" zoomScale="60" zoomScaleNormal="100" workbookViewId="0">
      <selection activeCell="I5" sqref="I5:I12"/>
    </sheetView>
  </sheetViews>
  <sheetFormatPr defaultRowHeight="15" x14ac:dyDescent="0.25"/>
  <cols>
    <col min="1" max="1" width="3.85546875" customWidth="1"/>
    <col min="2" max="2" width="27" customWidth="1"/>
    <col min="3" max="3" width="17.140625" customWidth="1"/>
    <col min="4" max="4" width="14.140625" customWidth="1"/>
    <col min="5" max="7" width="14.7109375" customWidth="1"/>
    <col min="8" max="8" width="18.140625" customWidth="1"/>
    <col min="9" max="9" width="9.28515625" bestFit="1" customWidth="1"/>
    <col min="10" max="10" width="10.42578125" bestFit="1" customWidth="1"/>
    <col min="11" max="11" width="9.28515625" bestFit="1" customWidth="1"/>
    <col min="12" max="12" width="10.42578125" bestFit="1" customWidth="1"/>
  </cols>
  <sheetData>
    <row r="1" spans="1:10" ht="33.75" customHeight="1" x14ac:dyDescent="0.25">
      <c r="A1" s="486" t="s">
        <v>301</v>
      </c>
      <c r="B1" s="486"/>
      <c r="C1" s="486"/>
      <c r="D1" s="486"/>
      <c r="E1" s="486"/>
      <c r="F1" s="486"/>
      <c r="G1" s="486"/>
      <c r="H1" s="486"/>
    </row>
    <row r="2" spans="1:10" ht="15.75" thickBot="1" x14ac:dyDescent="0.3"/>
    <row r="3" spans="1:10" ht="31.5" customHeight="1" x14ac:dyDescent="0.25">
      <c r="A3" s="471" t="s">
        <v>82</v>
      </c>
      <c r="B3" s="461" t="s">
        <v>134</v>
      </c>
      <c r="C3" s="461" t="s">
        <v>135</v>
      </c>
      <c r="D3" s="461" t="s">
        <v>136</v>
      </c>
      <c r="E3" s="461" t="s">
        <v>137</v>
      </c>
      <c r="F3" s="461"/>
      <c r="G3" s="461"/>
      <c r="H3" s="469" t="s">
        <v>139</v>
      </c>
    </row>
    <row r="4" spans="1:10" ht="78" customHeight="1" x14ac:dyDescent="0.25">
      <c r="A4" s="472"/>
      <c r="B4" s="462"/>
      <c r="C4" s="462"/>
      <c r="D4" s="462"/>
      <c r="E4" s="76" t="s">
        <v>87</v>
      </c>
      <c r="F4" s="77" t="s">
        <v>138</v>
      </c>
      <c r="G4" s="77" t="s">
        <v>286</v>
      </c>
      <c r="H4" s="470"/>
    </row>
    <row r="5" spans="1:10" x14ac:dyDescent="0.25">
      <c r="A5" s="82">
        <v>1</v>
      </c>
      <c r="B5" s="79">
        <v>2</v>
      </c>
      <c r="C5" s="78">
        <v>3</v>
      </c>
      <c r="D5" s="79">
        <v>4</v>
      </c>
      <c r="E5" s="78">
        <v>5</v>
      </c>
      <c r="F5" s="79">
        <v>6</v>
      </c>
      <c r="G5" s="78">
        <v>7</v>
      </c>
      <c r="H5" s="83">
        <v>8</v>
      </c>
    </row>
    <row r="6" spans="1:10" ht="27.75" customHeight="1" x14ac:dyDescent="0.25">
      <c r="A6" s="84">
        <v>1</v>
      </c>
      <c r="B6" s="229" t="s">
        <v>310</v>
      </c>
      <c r="C6" s="230">
        <v>102162.83</v>
      </c>
      <c r="D6" s="230">
        <v>8314.4599999999991</v>
      </c>
      <c r="E6" s="230">
        <f>8500+1800</f>
        <v>10300</v>
      </c>
      <c r="F6" s="346">
        <v>197.2</v>
      </c>
      <c r="G6" s="230">
        <f>+E6+F6</f>
        <v>10497.2</v>
      </c>
      <c r="H6" s="231">
        <f>+C6+D6-G6</f>
        <v>99980.090000000011</v>
      </c>
    </row>
    <row r="7" spans="1:10" ht="18.75" customHeight="1" x14ac:dyDescent="0.25">
      <c r="A7" s="84">
        <v>2</v>
      </c>
      <c r="B7" s="229" t="s">
        <v>311</v>
      </c>
      <c r="C7" s="230">
        <v>98480.409999999989</v>
      </c>
      <c r="D7" s="230">
        <v>2910.33</v>
      </c>
      <c r="E7" s="3">
        <f>9910.02+734.64</f>
        <v>10644.66</v>
      </c>
      <c r="F7" s="209">
        <v>6151.91</v>
      </c>
      <c r="G7" s="230">
        <f>+E7+F7</f>
        <v>16796.57</v>
      </c>
      <c r="H7" s="231">
        <f>+C7+D7-G7</f>
        <v>84594.169999999984</v>
      </c>
      <c r="J7" s="209"/>
    </row>
    <row r="8" spans="1:10" x14ac:dyDescent="0.25">
      <c r="A8" s="84"/>
      <c r="B8" s="229"/>
      <c r="C8" s="230">
        <v>0</v>
      </c>
      <c r="D8" s="230"/>
      <c r="E8" s="230"/>
      <c r="F8" s="230"/>
      <c r="G8" s="230">
        <f t="shared" ref="G8" si="0">+E8+F8</f>
        <v>0</v>
      </c>
      <c r="H8" s="231">
        <f t="shared" ref="H8" si="1">+C8+D8-G8</f>
        <v>0</v>
      </c>
    </row>
    <row r="9" spans="1:10" x14ac:dyDescent="0.25">
      <c r="A9" s="84"/>
      <c r="B9" s="229"/>
      <c r="C9" s="230"/>
      <c r="D9" s="230"/>
      <c r="E9" s="230"/>
      <c r="F9" s="230"/>
      <c r="G9" s="230"/>
      <c r="H9" s="231"/>
    </row>
    <row r="10" spans="1:10" ht="15.75" thickBot="1" x14ac:dyDescent="0.3">
      <c r="A10" s="85" t="s">
        <v>85</v>
      </c>
      <c r="B10" s="86" t="s">
        <v>86</v>
      </c>
      <c r="C10" s="232">
        <f t="shared" ref="C10:H10" si="2">SUM(C6:C9)</f>
        <v>200643.24</v>
      </c>
      <c r="D10" s="232">
        <f t="shared" si="2"/>
        <v>11224.789999999999</v>
      </c>
      <c r="E10" s="232">
        <f t="shared" si="2"/>
        <v>20944.66</v>
      </c>
      <c r="F10" s="232">
        <f t="shared" si="2"/>
        <v>6349.11</v>
      </c>
      <c r="G10" s="232">
        <f t="shared" si="2"/>
        <v>27293.77</v>
      </c>
      <c r="H10" s="232">
        <f t="shared" si="2"/>
        <v>184574.26</v>
      </c>
    </row>
    <row r="11" spans="1:10" ht="17.25" customHeight="1" x14ac:dyDescent="0.25"/>
    <row r="12" spans="1:10" ht="17.25" customHeight="1" x14ac:dyDescent="0.25">
      <c r="B12" s="16"/>
    </row>
    <row r="13" spans="1:10" ht="17.25" customHeight="1" x14ac:dyDescent="0.25">
      <c r="B13" s="34"/>
    </row>
    <row r="14" spans="1:10" ht="25.5" customHeight="1" x14ac:dyDescent="0.25">
      <c r="A14" s="65"/>
      <c r="B14" s="66" t="s">
        <v>129</v>
      </c>
      <c r="D14" s="431">
        <v>44642</v>
      </c>
      <c r="E14" s="432"/>
      <c r="F14" s="80"/>
      <c r="G14" s="451" t="s">
        <v>140</v>
      </c>
      <c r="H14" s="451"/>
    </row>
    <row r="15" spans="1:10" ht="15" customHeight="1" x14ac:dyDescent="0.25">
      <c r="A15" s="65"/>
      <c r="B15" s="68" t="s">
        <v>131</v>
      </c>
      <c r="D15" s="451" t="s">
        <v>89</v>
      </c>
      <c r="E15" s="451"/>
      <c r="F15" s="81"/>
      <c r="G15" s="434" t="s">
        <v>92</v>
      </c>
      <c r="H15" s="434"/>
    </row>
    <row r="16" spans="1:10" x14ac:dyDescent="0.25">
      <c r="A16" s="65"/>
      <c r="B16" s="66"/>
    </row>
    <row r="17" spans="1:2" ht="27.75" customHeight="1" x14ac:dyDescent="0.25">
      <c r="A17" s="435" t="s">
        <v>284</v>
      </c>
      <c r="B17" s="435"/>
    </row>
  </sheetData>
  <mergeCells count="12">
    <mergeCell ref="A1:H1"/>
    <mergeCell ref="D3:D4"/>
    <mergeCell ref="E3:G3"/>
    <mergeCell ref="A17:B17"/>
    <mergeCell ref="D14:E14"/>
    <mergeCell ref="D15:E15"/>
    <mergeCell ref="G14:H14"/>
    <mergeCell ref="G15:H15"/>
    <mergeCell ref="A3:A4"/>
    <mergeCell ref="B3:B4"/>
    <mergeCell ref="C3:C4"/>
    <mergeCell ref="H3:H4"/>
  </mergeCells>
  <pageMargins left="1.1023622047244095" right="0.70866141732283472" top="1.3385826771653544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zoomScaleNormal="100" workbookViewId="0">
      <selection activeCell="C18" sqref="C18:E18"/>
    </sheetView>
  </sheetViews>
  <sheetFormatPr defaultRowHeight="15" x14ac:dyDescent="0.25"/>
  <cols>
    <col min="1" max="1" width="4" customWidth="1"/>
    <col min="2" max="2" width="24.7109375" customWidth="1"/>
    <col min="3" max="3" width="17.85546875" customWidth="1"/>
    <col min="4" max="4" width="19.5703125" customWidth="1"/>
    <col min="5" max="5" width="15.42578125" customWidth="1"/>
    <col min="6" max="6" width="16.42578125" customWidth="1"/>
    <col min="7" max="7" width="16" customWidth="1"/>
    <col min="8" max="8" width="18.7109375" customWidth="1"/>
  </cols>
  <sheetData>
    <row r="2" spans="1:8" ht="28.5" customHeight="1" x14ac:dyDescent="0.25">
      <c r="A2" s="171" t="s">
        <v>186</v>
      </c>
      <c r="B2" s="18"/>
      <c r="C2" s="18"/>
      <c r="D2" s="18"/>
      <c r="E2" s="18"/>
      <c r="F2" s="18"/>
      <c r="G2" s="18"/>
      <c r="H2" s="18"/>
    </row>
    <row r="3" spans="1:8" ht="15.75" thickBot="1" x14ac:dyDescent="0.3">
      <c r="A3" s="19"/>
      <c r="B3" s="20"/>
      <c r="C3" s="20"/>
      <c r="D3" s="18"/>
      <c r="E3" s="18"/>
      <c r="F3" s="18"/>
      <c r="G3" s="18"/>
      <c r="H3" s="18"/>
    </row>
    <row r="4" spans="1:8" ht="24" customHeight="1" x14ac:dyDescent="0.25">
      <c r="A4" s="489" t="s">
        <v>0</v>
      </c>
      <c r="B4" s="491" t="s">
        <v>293</v>
      </c>
      <c r="C4" s="493" t="s">
        <v>187</v>
      </c>
      <c r="D4" s="493" t="s">
        <v>188</v>
      </c>
      <c r="E4" s="494" t="s">
        <v>168</v>
      </c>
      <c r="F4" s="495"/>
      <c r="G4" s="496"/>
      <c r="H4" s="487" t="s">
        <v>192</v>
      </c>
    </row>
    <row r="5" spans="1:8" ht="49.5" customHeight="1" x14ac:dyDescent="0.25">
      <c r="A5" s="490"/>
      <c r="B5" s="492"/>
      <c r="C5" s="492"/>
      <c r="D5" s="492"/>
      <c r="E5" s="31" t="s">
        <v>189</v>
      </c>
      <c r="F5" s="31" t="s">
        <v>190</v>
      </c>
      <c r="G5" s="31" t="s">
        <v>191</v>
      </c>
      <c r="H5" s="488"/>
    </row>
    <row r="6" spans="1:8" ht="15" customHeight="1" x14ac:dyDescent="0.25">
      <c r="A6" s="114">
        <v>1</v>
      </c>
      <c r="B6" s="79">
        <v>2</v>
      </c>
      <c r="C6" s="79">
        <v>3</v>
      </c>
      <c r="D6" s="79">
        <v>4</v>
      </c>
      <c r="E6" s="79">
        <v>5</v>
      </c>
      <c r="F6" s="79">
        <v>6</v>
      </c>
      <c r="G6" s="79">
        <v>7</v>
      </c>
      <c r="H6" s="83">
        <v>8</v>
      </c>
    </row>
    <row r="7" spans="1:8" ht="17.45" customHeight="1" x14ac:dyDescent="0.25">
      <c r="A7" s="113" t="s">
        <v>6</v>
      </c>
      <c r="B7" s="21" t="s">
        <v>283</v>
      </c>
      <c r="C7" s="21"/>
      <c r="D7" s="25"/>
      <c r="E7" s="25"/>
      <c r="F7" s="25"/>
      <c r="G7" s="25"/>
      <c r="H7" s="26">
        <f t="shared" ref="H7:H14" si="0">SUM(D7:G7)</f>
        <v>0</v>
      </c>
    </row>
    <row r="8" spans="1:8" ht="17.45" customHeight="1" x14ac:dyDescent="0.25">
      <c r="A8" s="113" t="s">
        <v>71</v>
      </c>
      <c r="B8" s="21"/>
      <c r="C8" s="8"/>
      <c r="D8" s="27"/>
      <c r="E8" s="27"/>
      <c r="F8" s="27"/>
      <c r="G8" s="27"/>
      <c r="H8" s="26">
        <f>SUM(D8:G8)</f>
        <v>0</v>
      </c>
    </row>
    <row r="9" spans="1:8" ht="17.45" customHeight="1" x14ac:dyDescent="0.25">
      <c r="A9" s="113" t="s">
        <v>79</v>
      </c>
      <c r="B9" s="32"/>
      <c r="C9" s="10"/>
      <c r="D9" s="28"/>
      <c r="E9" s="28"/>
      <c r="F9" s="28"/>
      <c r="G9" s="28"/>
      <c r="H9" s="26">
        <f t="shared" si="0"/>
        <v>0</v>
      </c>
    </row>
    <row r="10" spans="1:8" ht="17.45" customHeight="1" x14ac:dyDescent="0.25">
      <c r="A10" s="113" t="s">
        <v>16</v>
      </c>
      <c r="B10" s="32"/>
      <c r="C10" s="22"/>
      <c r="D10" s="28"/>
      <c r="E10" s="28"/>
      <c r="F10" s="28"/>
      <c r="G10" s="28"/>
      <c r="H10" s="26">
        <f t="shared" si="0"/>
        <v>0</v>
      </c>
    </row>
    <row r="11" spans="1:8" ht="17.45" customHeight="1" x14ac:dyDescent="0.25">
      <c r="A11" s="113" t="s">
        <v>17</v>
      </c>
      <c r="B11" s="21"/>
      <c r="C11" s="8"/>
      <c r="D11" s="27"/>
      <c r="E11" s="27"/>
      <c r="F11" s="27"/>
      <c r="G11" s="27"/>
      <c r="H11" s="26">
        <f t="shared" si="0"/>
        <v>0</v>
      </c>
    </row>
    <row r="12" spans="1:8" ht="17.45" customHeight="1" x14ac:dyDescent="0.25">
      <c r="A12" s="9"/>
      <c r="B12" s="32"/>
      <c r="C12" s="10"/>
      <c r="D12" s="28"/>
      <c r="E12" s="28"/>
      <c r="F12" s="28"/>
      <c r="G12" s="28"/>
      <c r="H12" s="26">
        <f t="shared" si="0"/>
        <v>0</v>
      </c>
    </row>
    <row r="13" spans="1:8" ht="17.45" customHeight="1" x14ac:dyDescent="0.25">
      <c r="A13" s="9"/>
      <c r="B13" s="24"/>
      <c r="C13" s="10"/>
      <c r="D13" s="28"/>
      <c r="E13" s="28"/>
      <c r="F13" s="28"/>
      <c r="G13" s="28"/>
      <c r="H13" s="26">
        <f t="shared" si="0"/>
        <v>0</v>
      </c>
    </row>
    <row r="14" spans="1:8" ht="17.45" customHeight="1" thickBot="1" x14ac:dyDescent="0.3">
      <c r="A14" s="12"/>
      <c r="B14" s="23" t="s">
        <v>185</v>
      </c>
      <c r="C14" s="13">
        <f>C7+C8-C11</f>
        <v>0</v>
      </c>
      <c r="D14" s="29">
        <f>D7+D8-D11</f>
        <v>0</v>
      </c>
      <c r="E14" s="29">
        <f>E7+E8-E11</f>
        <v>0</v>
      </c>
      <c r="F14" s="29">
        <f>F7+F8-F11</f>
        <v>0</v>
      </c>
      <c r="G14" s="29">
        <f>G7+G8-G11</f>
        <v>0</v>
      </c>
      <c r="H14" s="30">
        <f t="shared" si="0"/>
        <v>0</v>
      </c>
    </row>
    <row r="17" spans="1:8" ht="15" customHeight="1" x14ac:dyDescent="0.25">
      <c r="A17" s="65"/>
      <c r="B17" s="66" t="s">
        <v>129</v>
      </c>
      <c r="C17" s="431">
        <v>44642</v>
      </c>
      <c r="D17" s="432"/>
      <c r="E17" s="432"/>
      <c r="F17" s="80"/>
      <c r="G17" s="451" t="s">
        <v>140</v>
      </c>
      <c r="H17" s="451"/>
    </row>
    <row r="18" spans="1:8" x14ac:dyDescent="0.25">
      <c r="A18" s="65"/>
      <c r="B18" s="95" t="s">
        <v>163</v>
      </c>
      <c r="C18" s="434" t="s">
        <v>165</v>
      </c>
      <c r="D18" s="434"/>
      <c r="E18" s="434"/>
      <c r="F18" s="81"/>
      <c r="G18" s="434" t="s">
        <v>92</v>
      </c>
      <c r="H18" s="434"/>
    </row>
    <row r="19" spans="1:8" x14ac:dyDescent="0.25">
      <c r="A19" s="65"/>
      <c r="B19" s="66"/>
    </row>
    <row r="20" spans="1:8" ht="28.5" customHeight="1" x14ac:dyDescent="0.25">
      <c r="A20" s="435" t="s">
        <v>284</v>
      </c>
      <c r="B20" s="435"/>
    </row>
  </sheetData>
  <mergeCells count="11">
    <mergeCell ref="G17:H17"/>
    <mergeCell ref="G18:H18"/>
    <mergeCell ref="C17:E17"/>
    <mergeCell ref="C18:E18"/>
    <mergeCell ref="A20:B20"/>
    <mergeCell ref="H4:H5"/>
    <mergeCell ref="A4:A5"/>
    <mergeCell ref="B4:B5"/>
    <mergeCell ref="C4:C5"/>
    <mergeCell ref="D4:D5"/>
    <mergeCell ref="E4:G4"/>
  </mergeCells>
  <pageMargins left="0.62992125984251968" right="0.23622047244094491" top="1.3385826771653544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2"/>
  <sheetViews>
    <sheetView view="pageBreakPreview" zoomScale="60" zoomScaleNormal="100" workbookViewId="0">
      <selection activeCell="D20" sqref="D20:F20"/>
    </sheetView>
  </sheetViews>
  <sheetFormatPr defaultRowHeight="15" x14ac:dyDescent="0.25"/>
  <cols>
    <col min="1" max="1" width="4.42578125" customWidth="1"/>
    <col min="2" max="2" width="27.5703125" customWidth="1"/>
    <col min="3" max="3" width="13.7109375" customWidth="1"/>
    <col min="4" max="4" width="12.5703125" customWidth="1"/>
    <col min="5" max="5" width="12.85546875" customWidth="1"/>
    <col min="6" max="7" width="13" customWidth="1"/>
    <col min="8" max="8" width="13.140625" customWidth="1"/>
    <col min="9" max="9" width="13.28515625" customWidth="1"/>
    <col min="10" max="10" width="14.140625" customWidth="1"/>
  </cols>
  <sheetData>
    <row r="2" spans="1:10" ht="15.75" x14ac:dyDescent="0.25">
      <c r="A2" s="497" t="s">
        <v>193</v>
      </c>
      <c r="B2" s="497"/>
      <c r="C2" s="497"/>
      <c r="D2" s="497"/>
      <c r="E2" s="497"/>
      <c r="F2" s="497"/>
      <c r="G2" s="497"/>
      <c r="H2" s="497"/>
      <c r="I2" s="497"/>
      <c r="J2" s="497"/>
    </row>
    <row r="3" spans="1:10" ht="15.75" thickBot="1" x14ac:dyDescent="0.3"/>
    <row r="4" spans="1:10" ht="15" customHeight="1" x14ac:dyDescent="0.25">
      <c r="A4" s="508" t="s">
        <v>0</v>
      </c>
      <c r="B4" s="457" t="s">
        <v>194</v>
      </c>
      <c r="C4" s="498" t="s">
        <v>1</v>
      </c>
      <c r="D4" s="499"/>
      <c r="E4" s="499"/>
      <c r="F4" s="499"/>
      <c r="G4" s="499"/>
      <c r="H4" s="500"/>
      <c r="I4" s="506" t="s">
        <v>2</v>
      </c>
      <c r="J4" s="507"/>
    </row>
    <row r="5" spans="1:10" x14ac:dyDescent="0.25">
      <c r="A5" s="509"/>
      <c r="B5" s="511"/>
      <c r="C5" s="501" t="s">
        <v>195</v>
      </c>
      <c r="D5" s="502"/>
      <c r="E5" s="501" t="s">
        <v>196</v>
      </c>
      <c r="F5" s="502"/>
      <c r="G5" s="501" t="s">
        <v>197</v>
      </c>
      <c r="H5" s="502"/>
      <c r="I5" s="503"/>
      <c r="J5" s="505"/>
    </row>
    <row r="6" spans="1:10" ht="17.25" customHeight="1" x14ac:dyDescent="0.25">
      <c r="A6" s="509"/>
      <c r="B6" s="511"/>
      <c r="C6" s="503" t="s">
        <v>198</v>
      </c>
      <c r="D6" s="504"/>
      <c r="E6" s="504"/>
      <c r="F6" s="504"/>
      <c r="G6" s="504"/>
      <c r="H6" s="504"/>
      <c r="I6" s="504"/>
      <c r="J6" s="505"/>
    </row>
    <row r="7" spans="1:10" ht="54.75" customHeight="1" x14ac:dyDescent="0.25">
      <c r="A7" s="510"/>
      <c r="B7" s="458"/>
      <c r="C7" s="127" t="s">
        <v>250</v>
      </c>
      <c r="D7" s="127" t="s">
        <v>251</v>
      </c>
      <c r="E7" s="127" t="s">
        <v>250</v>
      </c>
      <c r="F7" s="127" t="s">
        <v>251</v>
      </c>
      <c r="G7" s="127" t="s">
        <v>252</v>
      </c>
      <c r="H7" s="127" t="s">
        <v>251</v>
      </c>
      <c r="I7" s="127" t="s">
        <v>253</v>
      </c>
      <c r="J7" s="145" t="s">
        <v>254</v>
      </c>
    </row>
    <row r="8" spans="1:10" x14ac:dyDescent="0.25">
      <c r="A8" s="118">
        <v>1</v>
      </c>
      <c r="B8" s="117">
        <v>2</v>
      </c>
      <c r="C8" s="117">
        <v>3</v>
      </c>
      <c r="D8" s="117">
        <v>4</v>
      </c>
      <c r="E8" s="117">
        <v>5</v>
      </c>
      <c r="F8" s="117">
        <v>6</v>
      </c>
      <c r="G8" s="117">
        <v>7</v>
      </c>
      <c r="H8" s="117">
        <v>8</v>
      </c>
      <c r="I8" s="117">
        <v>9</v>
      </c>
      <c r="J8" s="119">
        <v>10</v>
      </c>
    </row>
    <row r="9" spans="1:10" x14ac:dyDescent="0.25">
      <c r="A9" s="118"/>
      <c r="B9" s="21" t="s">
        <v>283</v>
      </c>
      <c r="C9" s="117"/>
      <c r="D9" s="117"/>
      <c r="E9" s="117"/>
      <c r="F9" s="117"/>
      <c r="G9" s="117"/>
      <c r="H9" s="117"/>
      <c r="I9" s="117"/>
      <c r="J9" s="119"/>
    </row>
    <row r="10" spans="1:10" x14ac:dyDescent="0.25">
      <c r="A10" s="118"/>
      <c r="B10" s="117"/>
      <c r="C10" s="117"/>
      <c r="D10" s="117"/>
      <c r="E10" s="117"/>
      <c r="F10" s="117"/>
      <c r="G10" s="117"/>
      <c r="H10" s="117"/>
      <c r="I10" s="117"/>
      <c r="J10" s="119"/>
    </row>
    <row r="11" spans="1:10" x14ac:dyDescent="0.25">
      <c r="A11" s="118"/>
      <c r="B11" s="117"/>
      <c r="C11" s="117"/>
      <c r="D11" s="117"/>
      <c r="E11" s="117"/>
      <c r="F11" s="117"/>
      <c r="G11" s="117"/>
      <c r="H11" s="117"/>
      <c r="I11" s="117"/>
      <c r="J11" s="119"/>
    </row>
    <row r="12" spans="1:10" x14ac:dyDescent="0.25">
      <c r="A12" s="120"/>
      <c r="B12" s="3"/>
      <c r="C12" s="3"/>
      <c r="D12" s="3"/>
      <c r="E12" s="3"/>
      <c r="F12" s="3"/>
      <c r="G12" s="3"/>
      <c r="H12" s="3"/>
      <c r="I12" s="3"/>
      <c r="J12" s="48"/>
    </row>
    <row r="13" spans="1:10" x14ac:dyDescent="0.25">
      <c r="A13" s="120"/>
      <c r="B13" s="3"/>
      <c r="C13" s="3"/>
      <c r="D13" s="3"/>
      <c r="E13" s="3"/>
      <c r="F13" s="3"/>
      <c r="G13" s="3"/>
      <c r="H13" s="3"/>
      <c r="I13" s="3"/>
      <c r="J13" s="48"/>
    </row>
    <row r="14" spans="1:10" x14ac:dyDescent="0.25">
      <c r="A14" s="120"/>
      <c r="B14" s="3"/>
      <c r="C14" s="3"/>
      <c r="D14" s="3"/>
      <c r="E14" s="3"/>
      <c r="F14" s="3"/>
      <c r="G14" s="3"/>
      <c r="H14" s="3"/>
      <c r="I14" s="3"/>
      <c r="J14" s="48"/>
    </row>
    <row r="15" spans="1:10" x14ac:dyDescent="0.25">
      <c r="A15" s="120"/>
      <c r="B15" s="3"/>
      <c r="C15" s="3"/>
      <c r="D15" s="3"/>
      <c r="E15" s="3"/>
      <c r="F15" s="3"/>
      <c r="G15" s="3"/>
      <c r="H15" s="3"/>
      <c r="I15" s="3"/>
      <c r="J15" s="48"/>
    </row>
    <row r="16" spans="1:10" ht="15.75" thickBot="1" x14ac:dyDescent="0.3">
      <c r="A16" s="121" t="s">
        <v>85</v>
      </c>
      <c r="B16" s="59" t="s">
        <v>185</v>
      </c>
      <c r="C16" s="122">
        <f>C9+C10+C11+C12+C13+C14+C15</f>
        <v>0</v>
      </c>
      <c r="D16" s="122">
        <f t="shared" ref="D16:J16" si="0">D9+D10+D11+D12+D13+D14+D15</f>
        <v>0</v>
      </c>
      <c r="E16" s="122">
        <f t="shared" si="0"/>
        <v>0</v>
      </c>
      <c r="F16" s="122">
        <f t="shared" si="0"/>
        <v>0</v>
      </c>
      <c r="G16" s="122">
        <f t="shared" si="0"/>
        <v>0</v>
      </c>
      <c r="H16" s="122">
        <f t="shared" si="0"/>
        <v>0</v>
      </c>
      <c r="I16" s="122">
        <f t="shared" si="0"/>
        <v>0</v>
      </c>
      <c r="J16" s="123">
        <f t="shared" si="0"/>
        <v>0</v>
      </c>
    </row>
    <row r="18" spans="1:9" x14ac:dyDescent="0.25">
      <c r="B18" s="34"/>
      <c r="C18" s="34"/>
    </row>
    <row r="19" spans="1:9" x14ac:dyDescent="0.25">
      <c r="A19" s="65"/>
      <c r="B19" s="66" t="s">
        <v>129</v>
      </c>
      <c r="C19" s="66"/>
      <c r="D19" s="431">
        <v>44277</v>
      </c>
      <c r="E19" s="432"/>
      <c r="F19" s="432"/>
      <c r="G19" s="80"/>
      <c r="H19" s="80"/>
      <c r="I19" s="98" t="s">
        <v>130</v>
      </c>
    </row>
    <row r="20" spans="1:9" x14ac:dyDescent="0.25">
      <c r="A20" s="65"/>
      <c r="B20" s="68" t="s">
        <v>131</v>
      </c>
      <c r="C20" s="66"/>
      <c r="D20" s="434" t="s">
        <v>89</v>
      </c>
      <c r="E20" s="434"/>
      <c r="F20" s="434"/>
      <c r="G20" s="81"/>
      <c r="H20" s="81"/>
      <c r="I20" s="105" t="s">
        <v>92</v>
      </c>
    </row>
    <row r="21" spans="1:9" x14ac:dyDescent="0.25">
      <c r="A21" s="65"/>
      <c r="B21" s="66"/>
      <c r="C21" s="66"/>
      <c r="D21" s="67"/>
      <c r="E21" s="67"/>
      <c r="F21" s="67"/>
      <c r="G21" s="67"/>
      <c r="H21" s="67"/>
      <c r="I21" s="64"/>
    </row>
    <row r="22" spans="1:9" ht="23.25" customHeight="1" x14ac:dyDescent="0.25">
      <c r="A22" s="435" t="s">
        <v>284</v>
      </c>
      <c r="B22" s="435"/>
      <c r="C22" s="66"/>
      <c r="D22" s="67"/>
      <c r="E22" s="67"/>
      <c r="F22" s="67"/>
      <c r="G22" s="67"/>
      <c r="H22" s="67"/>
      <c r="I22" s="64"/>
    </row>
  </sheetData>
  <mergeCells count="12">
    <mergeCell ref="D19:F19"/>
    <mergeCell ref="D20:F20"/>
    <mergeCell ref="A22:B22"/>
    <mergeCell ref="A2:J2"/>
    <mergeCell ref="C4:H4"/>
    <mergeCell ref="C5:D5"/>
    <mergeCell ref="E5:F5"/>
    <mergeCell ref="G5:H5"/>
    <mergeCell ref="C6:J6"/>
    <mergeCell ref="I4:J5"/>
    <mergeCell ref="A4:A7"/>
    <mergeCell ref="B4:B7"/>
  </mergeCells>
  <pageMargins left="0.43307086614173229" right="0.23622047244094491" top="0.9448818897637796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view="pageBreakPreview" zoomScale="60" zoomScaleNormal="100" workbookViewId="0">
      <selection activeCell="C19" sqref="C19:D19"/>
    </sheetView>
  </sheetViews>
  <sheetFormatPr defaultRowHeight="15" x14ac:dyDescent="0.25"/>
  <cols>
    <col min="1" max="1" width="6.85546875" customWidth="1"/>
    <col min="2" max="2" width="36.28515625" customWidth="1"/>
    <col min="3" max="3" width="26.5703125" customWidth="1"/>
    <col min="4" max="4" width="33" customWidth="1"/>
    <col min="5" max="5" width="27.42578125" customWidth="1"/>
  </cols>
  <sheetData>
    <row r="2" spans="1:9" ht="57.75" customHeight="1" x14ac:dyDescent="0.25">
      <c r="A2" s="512" t="s">
        <v>302</v>
      </c>
      <c r="B2" s="512"/>
      <c r="C2" s="512"/>
      <c r="D2" s="512"/>
      <c r="E2" s="512"/>
    </row>
    <row r="3" spans="1:9" ht="19.5" thickBot="1" x14ac:dyDescent="0.35">
      <c r="B3" s="15"/>
      <c r="F3" s="1"/>
      <c r="G3" s="1"/>
      <c r="H3" s="1"/>
    </row>
    <row r="4" spans="1:9" ht="15" customHeight="1" x14ac:dyDescent="0.25">
      <c r="A4" s="453" t="s">
        <v>82</v>
      </c>
      <c r="B4" s="455" t="s">
        <v>202</v>
      </c>
      <c r="C4" s="513" t="s">
        <v>203</v>
      </c>
      <c r="D4" s="513" t="s">
        <v>204</v>
      </c>
      <c r="E4" s="515" t="s">
        <v>97</v>
      </c>
      <c r="F4" s="1"/>
      <c r="G4" s="1"/>
      <c r="H4" s="1"/>
    </row>
    <row r="5" spans="1:9" ht="34.5" customHeight="1" x14ac:dyDescent="0.25">
      <c r="A5" s="454"/>
      <c r="B5" s="456"/>
      <c r="C5" s="514"/>
      <c r="D5" s="514"/>
      <c r="E5" s="516"/>
      <c r="F5" s="1"/>
      <c r="G5" s="1"/>
      <c r="H5" s="1"/>
      <c r="I5" s="1"/>
    </row>
    <row r="6" spans="1:9" x14ac:dyDescent="0.25">
      <c r="A6" s="107">
        <v>1</v>
      </c>
      <c r="B6" s="127">
        <v>2</v>
      </c>
      <c r="C6" s="127">
        <v>3</v>
      </c>
      <c r="D6" s="103">
        <v>4</v>
      </c>
      <c r="E6" s="108">
        <v>5</v>
      </c>
    </row>
    <row r="7" spans="1:9" x14ac:dyDescent="0.25">
      <c r="A7" s="131" t="s">
        <v>98</v>
      </c>
      <c r="B7" s="21" t="s">
        <v>283</v>
      </c>
      <c r="C7" s="3"/>
      <c r="D7" s="3"/>
      <c r="E7" s="48"/>
    </row>
    <row r="8" spans="1:9" x14ac:dyDescent="0.25">
      <c r="A8" s="131" t="s">
        <v>71</v>
      </c>
      <c r="B8" s="87"/>
      <c r="C8" s="3"/>
      <c r="D8" s="3"/>
      <c r="E8" s="48"/>
    </row>
    <row r="9" spans="1:9" x14ac:dyDescent="0.25">
      <c r="A9" s="131" t="s">
        <v>23</v>
      </c>
      <c r="B9" s="87"/>
      <c r="C9" s="3"/>
      <c r="D9" s="3"/>
      <c r="E9" s="48"/>
    </row>
    <row r="10" spans="1:9" x14ac:dyDescent="0.25">
      <c r="A10" s="131" t="s">
        <v>120</v>
      </c>
      <c r="B10" s="87"/>
      <c r="C10" s="3"/>
      <c r="D10" s="3"/>
      <c r="E10" s="48"/>
    </row>
    <row r="11" spans="1:9" x14ac:dyDescent="0.25">
      <c r="A11" s="131" t="s">
        <v>205</v>
      </c>
      <c r="B11" s="87"/>
      <c r="C11" s="3"/>
      <c r="D11" s="3"/>
      <c r="E11" s="48"/>
    </row>
    <row r="12" spans="1:9" x14ac:dyDescent="0.25">
      <c r="A12" s="131" t="s">
        <v>206</v>
      </c>
      <c r="B12" s="87"/>
      <c r="C12" s="3"/>
      <c r="D12" s="3"/>
      <c r="E12" s="48"/>
    </row>
    <row r="13" spans="1:9" x14ac:dyDescent="0.25">
      <c r="A13" s="131" t="s">
        <v>207</v>
      </c>
      <c r="B13" s="87"/>
      <c r="C13" s="3"/>
      <c r="D13" s="3"/>
      <c r="E13" s="48"/>
    </row>
    <row r="14" spans="1:9" ht="15.75" thickBot="1" x14ac:dyDescent="0.3">
      <c r="A14" s="131"/>
      <c r="B14" s="88"/>
      <c r="C14" s="89"/>
      <c r="D14" s="89"/>
      <c r="E14" s="90"/>
    </row>
    <row r="15" spans="1:9" ht="15.75" thickBot="1" x14ac:dyDescent="0.3">
      <c r="A15" s="91" t="s">
        <v>161</v>
      </c>
      <c r="B15" s="128" t="s">
        <v>185</v>
      </c>
      <c r="C15" s="129">
        <f>C7+C8+C9+C10+C11+C12+C13+C14</f>
        <v>0</v>
      </c>
      <c r="D15" s="130" t="s">
        <v>161</v>
      </c>
      <c r="E15" s="132">
        <f t="shared" ref="E15" si="0">E7+E8+E9+E10+E11+E12+E13+E14</f>
        <v>0</v>
      </c>
    </row>
    <row r="17" spans="1:5" x14ac:dyDescent="0.25">
      <c r="B17" s="16"/>
    </row>
    <row r="18" spans="1:5" ht="15" customHeight="1" x14ac:dyDescent="0.25">
      <c r="A18" s="65"/>
      <c r="B18" s="66" t="s">
        <v>129</v>
      </c>
      <c r="C18" s="431">
        <v>44642</v>
      </c>
      <c r="D18" s="432"/>
      <c r="E18" s="115" t="s">
        <v>201</v>
      </c>
    </row>
    <row r="19" spans="1:5" x14ac:dyDescent="0.25">
      <c r="A19" s="65"/>
      <c r="B19" s="95" t="s">
        <v>163</v>
      </c>
      <c r="C19" s="434" t="s">
        <v>165</v>
      </c>
      <c r="D19" s="434"/>
      <c r="E19" s="116" t="s">
        <v>92</v>
      </c>
    </row>
    <row r="20" spans="1:5" x14ac:dyDescent="0.25">
      <c r="A20" s="65"/>
      <c r="B20" s="66"/>
    </row>
    <row r="21" spans="1:5" x14ac:dyDescent="0.25">
      <c r="A21" s="450" t="s">
        <v>284</v>
      </c>
      <c r="B21" s="450"/>
    </row>
  </sheetData>
  <mergeCells count="9">
    <mergeCell ref="C18:D18"/>
    <mergeCell ref="C19:D19"/>
    <mergeCell ref="A21:B21"/>
    <mergeCell ref="A2:E2"/>
    <mergeCell ref="A4:A5"/>
    <mergeCell ref="B4:B5"/>
    <mergeCell ref="C4:C5"/>
    <mergeCell ref="D4:D5"/>
    <mergeCell ref="E4:E5"/>
  </mergeCells>
  <pageMargins left="0.70866141732283472" right="0.70866141732283472" top="1.3385826771653544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1"/>
  <sheetViews>
    <sheetView view="pageBreakPreview" zoomScale="60" zoomScaleNormal="100" workbookViewId="0">
      <selection activeCell="C19" sqref="C19:D19"/>
    </sheetView>
  </sheetViews>
  <sheetFormatPr defaultRowHeight="15" x14ac:dyDescent="0.25"/>
  <cols>
    <col min="1" max="1" width="6" customWidth="1"/>
    <col min="2" max="2" width="39.28515625" customWidth="1"/>
    <col min="3" max="3" width="21" customWidth="1"/>
    <col min="4" max="4" width="34.140625" customWidth="1"/>
    <col min="5" max="5" width="24.28515625" customWidth="1"/>
  </cols>
  <sheetData>
    <row r="3" spans="1:5" ht="18.75" x14ac:dyDescent="0.3">
      <c r="A3" s="517" t="s">
        <v>374</v>
      </c>
      <c r="B3" s="517"/>
      <c r="C3" s="517"/>
      <c r="D3" s="517"/>
      <c r="E3" s="517"/>
    </row>
    <row r="4" spans="1:5" ht="19.5" thickBot="1" x14ac:dyDescent="0.35">
      <c r="B4" s="15"/>
    </row>
    <row r="5" spans="1:5" x14ac:dyDescent="0.25">
      <c r="A5" s="453" t="s">
        <v>82</v>
      </c>
      <c r="B5" s="455" t="s">
        <v>208</v>
      </c>
      <c r="C5" s="513" t="s">
        <v>209</v>
      </c>
      <c r="D5" s="513" t="s">
        <v>210</v>
      </c>
      <c r="E5" s="515" t="s">
        <v>97</v>
      </c>
    </row>
    <row r="6" spans="1:5" ht="48.75" customHeight="1" x14ac:dyDescent="0.25">
      <c r="A6" s="454"/>
      <c r="B6" s="456"/>
      <c r="C6" s="514"/>
      <c r="D6" s="514"/>
      <c r="E6" s="516"/>
    </row>
    <row r="7" spans="1:5" x14ac:dyDescent="0.25">
      <c r="A7" s="107">
        <v>1</v>
      </c>
      <c r="B7" s="127">
        <v>2</v>
      </c>
      <c r="C7" s="127">
        <v>3</v>
      </c>
      <c r="D7" s="103">
        <v>4</v>
      </c>
      <c r="E7" s="108">
        <v>5</v>
      </c>
    </row>
    <row r="8" spans="1:5" ht="51" x14ac:dyDescent="0.25">
      <c r="A8" s="131" t="s">
        <v>6</v>
      </c>
      <c r="B8" s="21" t="s">
        <v>303</v>
      </c>
      <c r="C8" s="200">
        <v>100000</v>
      </c>
      <c r="D8" s="200" t="s">
        <v>304</v>
      </c>
      <c r="E8" s="221">
        <v>35088.03</v>
      </c>
    </row>
    <row r="9" spans="1:5" x14ac:dyDescent="0.25">
      <c r="A9" s="131" t="s">
        <v>71</v>
      </c>
      <c r="B9" s="87"/>
      <c r="C9" s="200"/>
      <c r="D9" s="200"/>
      <c r="E9" s="221"/>
    </row>
    <row r="10" spans="1:5" x14ac:dyDescent="0.25">
      <c r="A10" s="131" t="s">
        <v>79</v>
      </c>
      <c r="B10" s="87"/>
      <c r="C10" s="200"/>
      <c r="D10" s="200"/>
      <c r="E10" s="221"/>
    </row>
    <row r="11" spans="1:5" x14ac:dyDescent="0.25">
      <c r="A11" s="131" t="s">
        <v>16</v>
      </c>
      <c r="B11" s="87"/>
      <c r="C11" s="200"/>
      <c r="D11" s="200"/>
      <c r="E11" s="221"/>
    </row>
    <row r="12" spans="1:5" x14ac:dyDescent="0.25">
      <c r="A12" s="131" t="s">
        <v>17</v>
      </c>
      <c r="B12" s="87"/>
      <c r="C12" s="200"/>
      <c r="D12" s="200"/>
      <c r="E12" s="221"/>
    </row>
    <row r="13" spans="1:5" x14ac:dyDescent="0.25">
      <c r="A13" s="131" t="s">
        <v>227</v>
      </c>
      <c r="B13" s="87"/>
      <c r="C13" s="200"/>
      <c r="D13" s="200"/>
      <c r="E13" s="221"/>
    </row>
    <row r="14" spans="1:5" ht="15.75" thickBot="1" x14ac:dyDescent="0.3">
      <c r="A14" s="131"/>
      <c r="B14" s="88"/>
      <c r="C14" s="245"/>
      <c r="D14" s="245"/>
      <c r="E14" s="246"/>
    </row>
    <row r="15" spans="1:5" ht="30.75" customHeight="1" thickBot="1" x14ac:dyDescent="0.3">
      <c r="A15" s="91" t="s">
        <v>161</v>
      </c>
      <c r="B15" s="134" t="s">
        <v>185</v>
      </c>
      <c r="C15" s="247">
        <f>SUM(C8:C14)</f>
        <v>100000</v>
      </c>
      <c r="D15" s="135" t="s">
        <v>161</v>
      </c>
      <c r="E15" s="247">
        <f>SUM(E8:E14)</f>
        <v>35088.03</v>
      </c>
    </row>
    <row r="17" spans="1:5" x14ac:dyDescent="0.25">
      <c r="B17" s="16"/>
    </row>
    <row r="18" spans="1:5" x14ac:dyDescent="0.25">
      <c r="A18" s="65"/>
      <c r="B18" s="66" t="s">
        <v>129</v>
      </c>
      <c r="C18" s="431">
        <v>44642</v>
      </c>
      <c r="D18" s="432"/>
      <c r="E18" s="115" t="s">
        <v>225</v>
      </c>
    </row>
    <row r="19" spans="1:5" x14ac:dyDescent="0.25">
      <c r="A19" s="65"/>
      <c r="B19" s="95" t="s">
        <v>163</v>
      </c>
      <c r="C19" s="434" t="s">
        <v>165</v>
      </c>
      <c r="D19" s="434"/>
      <c r="E19" s="116" t="s">
        <v>92</v>
      </c>
    </row>
    <row r="20" spans="1:5" x14ac:dyDescent="0.25">
      <c r="A20" s="65"/>
      <c r="B20" s="66"/>
    </row>
    <row r="21" spans="1:5" x14ac:dyDescent="0.25">
      <c r="A21" s="450" t="s">
        <v>284</v>
      </c>
      <c r="B21" s="450"/>
    </row>
  </sheetData>
  <mergeCells count="9">
    <mergeCell ref="C18:D18"/>
    <mergeCell ref="C19:D19"/>
    <mergeCell ref="A21:B21"/>
    <mergeCell ref="A3:E3"/>
    <mergeCell ref="A5:A6"/>
    <mergeCell ref="B5:B6"/>
    <mergeCell ref="C5:C6"/>
    <mergeCell ref="D5:D6"/>
    <mergeCell ref="E5:E6"/>
  </mergeCells>
  <pageMargins left="0.70866141732283472" right="0.70866141732283472" top="1.1417322834645669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0"/>
  <sheetViews>
    <sheetView view="pageBreakPreview" zoomScale="60" zoomScaleNormal="100" workbookViewId="0">
      <selection activeCell="B31" sqref="B31"/>
    </sheetView>
  </sheetViews>
  <sheetFormatPr defaultRowHeight="15" x14ac:dyDescent="0.25"/>
  <cols>
    <col min="1" max="1" width="6.42578125" customWidth="1"/>
    <col min="2" max="2" width="65.140625" customWidth="1"/>
    <col min="3" max="3" width="27" customWidth="1"/>
    <col min="4" max="4" width="26.140625" customWidth="1"/>
  </cols>
  <sheetData>
    <row r="2" spans="1:4" ht="33.75" customHeight="1" x14ac:dyDescent="0.25">
      <c r="A2" s="486" t="s">
        <v>211</v>
      </c>
      <c r="B2" s="486"/>
      <c r="C2" s="486"/>
      <c r="D2" s="486"/>
    </row>
    <row r="4" spans="1:4" ht="32.25" customHeight="1" x14ac:dyDescent="0.25">
      <c r="A4" s="484" t="s">
        <v>0</v>
      </c>
      <c r="B4" s="482" t="s">
        <v>216</v>
      </c>
      <c r="C4" s="518" t="s">
        <v>212</v>
      </c>
      <c r="D4" s="518"/>
    </row>
    <row r="5" spans="1:4" ht="31.5" customHeight="1" x14ac:dyDescent="0.25">
      <c r="A5" s="484"/>
      <c r="B5" s="482"/>
      <c r="C5" s="126" t="s">
        <v>213</v>
      </c>
      <c r="D5" s="126" t="s">
        <v>214</v>
      </c>
    </row>
    <row r="6" spans="1:4" x14ac:dyDescent="0.25">
      <c r="A6" s="139" t="s">
        <v>6</v>
      </c>
      <c r="B6" s="139" t="s">
        <v>215</v>
      </c>
      <c r="C6" s="3"/>
      <c r="D6" s="3"/>
    </row>
    <row r="7" spans="1:4" x14ac:dyDescent="0.25">
      <c r="A7" s="3" t="s">
        <v>7</v>
      </c>
      <c r="B7" s="3"/>
      <c r="C7" s="3"/>
      <c r="D7" s="3"/>
    </row>
    <row r="8" spans="1:4" x14ac:dyDescent="0.25">
      <c r="A8" s="3" t="s">
        <v>10</v>
      </c>
      <c r="B8" s="3"/>
      <c r="C8" s="3"/>
      <c r="D8" s="3"/>
    </row>
    <row r="9" spans="1:4" x14ac:dyDescent="0.25">
      <c r="A9" s="3" t="s">
        <v>219</v>
      </c>
      <c r="B9" s="3"/>
      <c r="C9" s="3"/>
      <c r="D9" s="3"/>
    </row>
    <row r="10" spans="1:4" x14ac:dyDescent="0.25">
      <c r="A10" s="3"/>
      <c r="B10" s="137" t="s">
        <v>217</v>
      </c>
      <c r="C10" s="138">
        <f>C7+C8+C9</f>
        <v>0</v>
      </c>
      <c r="D10" s="138">
        <f>D7+D8+D9</f>
        <v>0</v>
      </c>
    </row>
    <row r="11" spans="1:4" x14ac:dyDescent="0.25">
      <c r="A11" s="139" t="s">
        <v>71</v>
      </c>
      <c r="B11" s="139" t="s">
        <v>218</v>
      </c>
      <c r="C11" s="3"/>
      <c r="D11" s="3"/>
    </row>
    <row r="12" spans="1:4" x14ac:dyDescent="0.25">
      <c r="A12" s="3" t="s">
        <v>114</v>
      </c>
      <c r="B12" s="3"/>
      <c r="C12" s="3"/>
      <c r="D12" s="3"/>
    </row>
    <row r="13" spans="1:4" x14ac:dyDescent="0.25">
      <c r="A13" s="3" t="s">
        <v>117</v>
      </c>
      <c r="B13" s="3"/>
      <c r="C13" s="3"/>
      <c r="D13" s="3"/>
    </row>
    <row r="14" spans="1:4" x14ac:dyDescent="0.25">
      <c r="A14" s="3" t="s">
        <v>219</v>
      </c>
      <c r="B14" s="3"/>
      <c r="C14" s="3"/>
      <c r="D14" s="3"/>
    </row>
    <row r="15" spans="1:4" x14ac:dyDescent="0.25">
      <c r="A15" s="3"/>
      <c r="B15" s="137" t="s">
        <v>220</v>
      </c>
      <c r="C15" s="138">
        <f>C12+C13+C14</f>
        <v>0</v>
      </c>
      <c r="D15" s="138">
        <f>D12+D13+D14</f>
        <v>0</v>
      </c>
    </row>
    <row r="16" spans="1:4" x14ac:dyDescent="0.25">
      <c r="A16" s="139" t="s">
        <v>79</v>
      </c>
      <c r="B16" s="139" t="s">
        <v>221</v>
      </c>
      <c r="C16" s="136"/>
      <c r="D16" s="136"/>
    </row>
    <row r="17" spans="1:5" x14ac:dyDescent="0.25">
      <c r="A17" s="3" t="s">
        <v>181</v>
      </c>
      <c r="B17" s="3"/>
      <c r="C17" s="136"/>
      <c r="D17" s="136"/>
    </row>
    <row r="18" spans="1:5" x14ac:dyDescent="0.25">
      <c r="A18" s="3" t="s">
        <v>182</v>
      </c>
      <c r="B18" s="3"/>
      <c r="C18" s="136"/>
      <c r="D18" s="136"/>
    </row>
    <row r="19" spans="1:5" x14ac:dyDescent="0.25">
      <c r="A19" s="3" t="s">
        <v>219</v>
      </c>
      <c r="B19" s="3"/>
      <c r="C19" s="136"/>
      <c r="D19" s="136"/>
    </row>
    <row r="20" spans="1:5" x14ac:dyDescent="0.25">
      <c r="A20" s="3"/>
      <c r="B20" s="137" t="s">
        <v>222</v>
      </c>
      <c r="C20" s="138">
        <f>C17+C18+C19</f>
        <v>0</v>
      </c>
      <c r="D20" s="138">
        <f>D17+D18+D19</f>
        <v>0</v>
      </c>
    </row>
    <row r="21" spans="1:5" x14ac:dyDescent="0.25">
      <c r="A21" s="139" t="s">
        <v>16</v>
      </c>
      <c r="B21" s="139" t="s">
        <v>224</v>
      </c>
      <c r="C21" s="200"/>
      <c r="D21" s="200"/>
    </row>
    <row r="22" spans="1:5" x14ac:dyDescent="0.25">
      <c r="A22" s="3" t="s">
        <v>183</v>
      </c>
      <c r="B22" s="3" t="s">
        <v>363</v>
      </c>
      <c r="C22" s="200">
        <v>11039.95</v>
      </c>
      <c r="D22" s="200">
        <v>5519.95</v>
      </c>
    </row>
    <row r="23" spans="1:5" x14ac:dyDescent="0.25">
      <c r="A23" s="3" t="s">
        <v>219</v>
      </c>
      <c r="B23" s="3"/>
      <c r="C23" s="200"/>
      <c r="D23" s="200"/>
    </row>
    <row r="24" spans="1:5" x14ac:dyDescent="0.25">
      <c r="A24" s="3"/>
      <c r="B24" s="137" t="s">
        <v>223</v>
      </c>
      <c r="C24" s="233">
        <f>SUM(C21:C23)</f>
        <v>11039.95</v>
      </c>
      <c r="D24" s="233">
        <f>SUM(D21:D23)</f>
        <v>5519.95</v>
      </c>
    </row>
    <row r="27" spans="1:5" ht="18" customHeight="1" x14ac:dyDescent="0.25">
      <c r="A27" s="65"/>
      <c r="B27" s="284" t="s">
        <v>398</v>
      </c>
      <c r="C27" s="140"/>
      <c r="D27" s="141" t="s">
        <v>164</v>
      </c>
      <c r="E27" s="124"/>
    </row>
    <row r="28" spans="1:5" x14ac:dyDescent="0.25">
      <c r="A28" s="65"/>
      <c r="B28" s="95" t="s">
        <v>226</v>
      </c>
      <c r="C28" s="81"/>
      <c r="D28" s="125" t="s">
        <v>92</v>
      </c>
      <c r="E28" s="125"/>
    </row>
    <row r="29" spans="1:5" x14ac:dyDescent="0.25">
      <c r="A29" s="65"/>
      <c r="B29" s="66"/>
    </row>
    <row r="30" spans="1:5" x14ac:dyDescent="0.25">
      <c r="A30" s="450" t="s">
        <v>284</v>
      </c>
      <c r="B30" s="450"/>
    </row>
  </sheetData>
  <mergeCells count="5">
    <mergeCell ref="A30:B30"/>
    <mergeCell ref="A2:D2"/>
    <mergeCell ref="C4:D4"/>
    <mergeCell ref="A4:A5"/>
    <mergeCell ref="B4:B5"/>
  </mergeCells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view="pageBreakPreview" zoomScale="60" zoomScaleNormal="100" workbookViewId="0">
      <selection activeCell="C19" sqref="C19:D19"/>
    </sheetView>
  </sheetViews>
  <sheetFormatPr defaultRowHeight="15" x14ac:dyDescent="0.25"/>
  <cols>
    <col min="1" max="1" width="4.85546875" customWidth="1"/>
    <col min="2" max="2" width="62.5703125" customWidth="1"/>
    <col min="3" max="3" width="16.7109375" customWidth="1"/>
    <col min="4" max="4" width="15.5703125" customWidth="1"/>
    <col min="5" max="5" width="16.85546875" customWidth="1"/>
    <col min="6" max="6" width="16" customWidth="1"/>
  </cols>
  <sheetData>
    <row r="2" spans="1:6" ht="30" customHeight="1" x14ac:dyDescent="0.25">
      <c r="A2" s="486" t="s">
        <v>292</v>
      </c>
      <c r="B2" s="486"/>
      <c r="C2" s="486"/>
      <c r="D2" s="486"/>
      <c r="E2" s="486"/>
      <c r="F2" s="486"/>
    </row>
    <row r="3" spans="1:6" ht="15.75" thickBot="1" x14ac:dyDescent="0.3"/>
    <row r="4" spans="1:6" ht="28.5" customHeight="1" x14ac:dyDescent="0.25">
      <c r="A4" s="508" t="s">
        <v>0</v>
      </c>
      <c r="B4" s="457" t="s">
        <v>291</v>
      </c>
      <c r="C4" s="519" t="s">
        <v>305</v>
      </c>
      <c r="D4" s="520"/>
      <c r="E4" s="519" t="s">
        <v>364</v>
      </c>
      <c r="F4" s="523"/>
    </row>
    <row r="5" spans="1:6" ht="24.75" customHeight="1" x14ac:dyDescent="0.25">
      <c r="A5" s="509"/>
      <c r="B5" s="511"/>
      <c r="C5" s="521"/>
      <c r="D5" s="522"/>
      <c r="E5" s="521"/>
      <c r="F5" s="524"/>
    </row>
    <row r="6" spans="1:6" ht="29.25" customHeight="1" x14ac:dyDescent="0.25">
      <c r="A6" s="510"/>
      <c r="B6" s="458"/>
      <c r="C6" s="127" t="s">
        <v>199</v>
      </c>
      <c r="D6" s="127" t="s">
        <v>200</v>
      </c>
      <c r="E6" s="127" t="s">
        <v>199</v>
      </c>
      <c r="F6" s="145" t="s">
        <v>200</v>
      </c>
    </row>
    <row r="7" spans="1:6" ht="17.45" customHeight="1" x14ac:dyDescent="0.25">
      <c r="A7" s="118">
        <v>1</v>
      </c>
      <c r="B7" s="117">
        <v>2</v>
      </c>
      <c r="C7" s="117">
        <v>3</v>
      </c>
      <c r="D7" s="117">
        <v>4</v>
      </c>
      <c r="E7" s="117">
        <v>5</v>
      </c>
      <c r="F7" s="119">
        <v>6</v>
      </c>
    </row>
    <row r="8" spans="1:6" ht="24" customHeight="1" x14ac:dyDescent="0.25">
      <c r="A8" s="144" t="s">
        <v>6</v>
      </c>
      <c r="B8" s="307"/>
      <c r="C8" s="285"/>
      <c r="D8" s="285"/>
      <c r="E8" s="117"/>
      <c r="F8" s="119"/>
    </row>
    <row r="9" spans="1:6" ht="31.5" customHeight="1" x14ac:dyDescent="0.25">
      <c r="A9" s="144" t="s">
        <v>71</v>
      </c>
      <c r="B9" s="307"/>
      <c r="C9" s="285"/>
      <c r="D9" s="285"/>
      <c r="E9" s="117"/>
      <c r="F9" s="119"/>
    </row>
    <row r="10" spans="1:6" ht="17.45" customHeight="1" x14ac:dyDescent="0.25">
      <c r="A10" s="144" t="s">
        <v>79</v>
      </c>
      <c r="B10" s="142"/>
      <c r="C10" s="117"/>
      <c r="D10" s="117"/>
      <c r="E10" s="117"/>
      <c r="F10" s="119"/>
    </row>
    <row r="11" spans="1:6" ht="17.45" customHeight="1" x14ac:dyDescent="0.25">
      <c r="A11" s="144" t="s">
        <v>16</v>
      </c>
      <c r="B11" s="143"/>
      <c r="C11" s="3"/>
      <c r="D11" s="3"/>
      <c r="E11" s="3"/>
      <c r="F11" s="48"/>
    </row>
    <row r="12" spans="1:6" ht="17.45" customHeight="1" x14ac:dyDescent="0.25">
      <c r="A12" s="144" t="s">
        <v>17</v>
      </c>
      <c r="B12" s="143"/>
      <c r="C12" s="3"/>
      <c r="D12" s="3"/>
      <c r="E12" s="3"/>
      <c r="F12" s="48"/>
    </row>
    <row r="13" spans="1:6" ht="17.45" customHeight="1" x14ac:dyDescent="0.25">
      <c r="A13" s="144" t="s">
        <v>227</v>
      </c>
      <c r="B13" s="143"/>
      <c r="C13" s="3"/>
      <c r="D13" s="3"/>
      <c r="E13" s="3"/>
      <c r="F13" s="48"/>
    </row>
    <row r="14" spans="1:6" ht="17.45" customHeight="1" x14ac:dyDescent="0.25">
      <c r="A14" s="144" t="s">
        <v>228</v>
      </c>
      <c r="B14" s="143"/>
      <c r="C14" s="3"/>
      <c r="D14" s="3"/>
      <c r="E14" s="3"/>
      <c r="F14" s="48"/>
    </row>
    <row r="15" spans="1:6" ht="17.45" customHeight="1" thickBot="1" x14ac:dyDescent="0.3">
      <c r="A15" s="121" t="s">
        <v>85</v>
      </c>
      <c r="B15" s="59" t="s">
        <v>185</v>
      </c>
      <c r="C15" s="122">
        <f>C8+C9+C10+C11+C12+C13+C14</f>
        <v>0</v>
      </c>
      <c r="D15" s="122">
        <f t="shared" ref="D15:F15" si="0">D8+D9+D10+D11+D12+D13+D14</f>
        <v>0</v>
      </c>
      <c r="E15" s="122">
        <f t="shared" si="0"/>
        <v>0</v>
      </c>
      <c r="F15" s="123">
        <f t="shared" si="0"/>
        <v>0</v>
      </c>
    </row>
    <row r="17" spans="1:6" x14ac:dyDescent="0.25">
      <c r="B17" s="34"/>
      <c r="C17" s="34"/>
    </row>
    <row r="18" spans="1:6" ht="15" customHeight="1" x14ac:dyDescent="0.25">
      <c r="A18" s="65"/>
      <c r="B18" s="66" t="s">
        <v>129</v>
      </c>
      <c r="C18" s="431">
        <v>44642</v>
      </c>
      <c r="D18" s="432"/>
      <c r="E18" s="451" t="s">
        <v>130</v>
      </c>
      <c r="F18" s="451"/>
    </row>
    <row r="19" spans="1:6" x14ac:dyDescent="0.25">
      <c r="A19" s="65"/>
      <c r="B19" s="68" t="s">
        <v>131</v>
      </c>
      <c r="C19" s="434" t="s">
        <v>89</v>
      </c>
      <c r="D19" s="434"/>
      <c r="E19" s="451" t="s">
        <v>92</v>
      </c>
      <c r="F19" s="451"/>
    </row>
    <row r="20" spans="1:6" x14ac:dyDescent="0.25">
      <c r="A20" s="65"/>
      <c r="B20" s="66"/>
      <c r="C20" s="66"/>
      <c r="D20" s="67"/>
      <c r="E20" s="67"/>
      <c r="F20" s="67"/>
    </row>
    <row r="21" spans="1:6" x14ac:dyDescent="0.25">
      <c r="A21" s="450" t="s">
        <v>306</v>
      </c>
      <c r="B21" s="450"/>
      <c r="C21" s="66"/>
      <c r="D21" s="67"/>
      <c r="E21" s="67"/>
      <c r="F21" s="67"/>
    </row>
  </sheetData>
  <mergeCells count="10">
    <mergeCell ref="A21:B21"/>
    <mergeCell ref="A2:F2"/>
    <mergeCell ref="C4:D5"/>
    <mergeCell ref="E4:F5"/>
    <mergeCell ref="C18:D18"/>
    <mergeCell ref="C19:D19"/>
    <mergeCell ref="E18:F18"/>
    <mergeCell ref="E19:F19"/>
    <mergeCell ref="A4:A6"/>
    <mergeCell ref="B4:B6"/>
  </mergeCells>
  <pageMargins left="0.70866141732283472" right="0.31496062992125984" top="1.1417322834645669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zoomScaleNormal="100" workbookViewId="0">
      <selection activeCell="G12" sqref="G12"/>
    </sheetView>
  </sheetViews>
  <sheetFormatPr defaultRowHeight="15" x14ac:dyDescent="0.25"/>
  <cols>
    <col min="1" max="1" width="4.5703125" customWidth="1"/>
    <col min="2" max="2" width="54.42578125" customWidth="1"/>
    <col min="3" max="3" width="18.7109375" customWidth="1"/>
  </cols>
  <sheetData>
    <row r="1" spans="1:3" ht="15.75" x14ac:dyDescent="0.25">
      <c r="A1" s="194" t="s">
        <v>276</v>
      </c>
      <c r="B1" s="194"/>
    </row>
    <row r="2" spans="1:3" x14ac:dyDescent="0.25">
      <c r="A2" s="37" t="s">
        <v>100</v>
      </c>
    </row>
    <row r="4" spans="1:3" x14ac:dyDescent="0.25">
      <c r="A4" s="58" t="s">
        <v>101</v>
      </c>
      <c r="B4" s="58"/>
      <c r="C4" s="58"/>
    </row>
    <row r="6" spans="1:3" ht="25.5" x14ac:dyDescent="0.25">
      <c r="A6" s="38" t="s">
        <v>0</v>
      </c>
      <c r="B6" s="38" t="s">
        <v>102</v>
      </c>
      <c r="C6" s="39" t="s">
        <v>88</v>
      </c>
    </row>
    <row r="7" spans="1:3" ht="14.25" customHeight="1" x14ac:dyDescent="0.25">
      <c r="A7" s="40" t="s">
        <v>98</v>
      </c>
      <c r="B7" s="40" t="s">
        <v>375</v>
      </c>
      <c r="C7" s="248">
        <v>48384</v>
      </c>
    </row>
    <row r="8" spans="1:3" ht="14.25" customHeight="1" x14ac:dyDescent="0.25">
      <c r="A8" s="40" t="s">
        <v>71</v>
      </c>
      <c r="B8" s="40" t="s">
        <v>103</v>
      </c>
      <c r="C8" s="248">
        <v>63334.83</v>
      </c>
    </row>
    <row r="9" spans="1:3" ht="14.25" customHeight="1" x14ac:dyDescent="0.25">
      <c r="A9" s="40" t="s">
        <v>23</v>
      </c>
      <c r="B9" s="41" t="s">
        <v>104</v>
      </c>
      <c r="C9" s="248">
        <v>2289.7754100000002</v>
      </c>
    </row>
    <row r="10" spans="1:3" ht="14.25" customHeight="1" x14ac:dyDescent="0.25">
      <c r="A10" s="40"/>
      <c r="B10" s="40" t="s">
        <v>376</v>
      </c>
      <c r="C10" s="248">
        <v>1953.9</v>
      </c>
    </row>
    <row r="11" spans="1:3" ht="14.25" customHeight="1" x14ac:dyDescent="0.25">
      <c r="A11" s="40"/>
      <c r="B11" s="41" t="s">
        <v>377</v>
      </c>
      <c r="C11" s="248">
        <v>758.51</v>
      </c>
    </row>
    <row r="12" spans="1:3" ht="14.25" customHeight="1" x14ac:dyDescent="0.25">
      <c r="A12" s="40" t="s">
        <v>16</v>
      </c>
      <c r="B12" s="40" t="s">
        <v>105</v>
      </c>
      <c r="C12" s="3"/>
    </row>
    <row r="13" spans="1:3" ht="14.25" customHeight="1" x14ac:dyDescent="0.25">
      <c r="A13" s="40"/>
      <c r="B13" s="40" t="s">
        <v>106</v>
      </c>
      <c r="C13" s="248">
        <v>11123.6</v>
      </c>
    </row>
    <row r="14" spans="1:3" ht="14.25" customHeight="1" x14ac:dyDescent="0.25">
      <c r="A14" s="40"/>
      <c r="B14" s="40"/>
      <c r="C14" s="248"/>
    </row>
    <row r="15" spans="1:3" ht="14.25" customHeight="1" x14ac:dyDescent="0.25">
      <c r="A15" s="40"/>
      <c r="B15" s="40"/>
      <c r="C15" s="248"/>
    </row>
    <row r="16" spans="1:3" ht="14.25" customHeight="1" x14ac:dyDescent="0.25">
      <c r="A16" s="40"/>
      <c r="B16" s="40"/>
      <c r="C16" s="248"/>
    </row>
    <row r="17" spans="1:3" ht="14.25" customHeight="1" x14ac:dyDescent="0.25">
      <c r="A17" s="525" t="s">
        <v>86</v>
      </c>
      <c r="B17" s="526"/>
      <c r="C17" s="248">
        <v>125132.20541000001</v>
      </c>
    </row>
    <row r="19" spans="1:3" x14ac:dyDescent="0.25">
      <c r="A19" s="66"/>
      <c r="B19" s="286" t="s">
        <v>297</v>
      </c>
      <c r="C19" s="276" t="s">
        <v>296</v>
      </c>
    </row>
    <row r="20" spans="1:3" x14ac:dyDescent="0.25">
      <c r="A20" s="68"/>
      <c r="B20" s="95" t="s">
        <v>131</v>
      </c>
      <c r="C20" s="68" t="s">
        <v>92</v>
      </c>
    </row>
    <row r="22" spans="1:3" x14ac:dyDescent="0.25">
      <c r="B22" s="431">
        <v>44642</v>
      </c>
      <c r="C22" s="432"/>
    </row>
    <row r="23" spans="1:3" x14ac:dyDescent="0.25">
      <c r="B23" s="434" t="s">
        <v>89</v>
      </c>
      <c r="C23" s="434"/>
    </row>
  </sheetData>
  <mergeCells count="3">
    <mergeCell ref="A17:B17"/>
    <mergeCell ref="B22:C22"/>
    <mergeCell ref="B23:C23"/>
  </mergeCells>
  <pageMargins left="1.299212598425197" right="0.70866141732283472" top="1.9291338582677167" bottom="0.74803149606299213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view="pageBreakPreview" zoomScale="60" zoomScaleNormal="100" workbookViewId="0">
      <selection activeCell="D20" sqref="D20:E20"/>
    </sheetView>
  </sheetViews>
  <sheetFormatPr defaultRowHeight="15" x14ac:dyDescent="0.25"/>
  <cols>
    <col min="1" max="1" width="4.5703125" customWidth="1"/>
    <col min="2" max="2" width="29.85546875" customWidth="1"/>
    <col min="3" max="8" width="17" customWidth="1"/>
  </cols>
  <sheetData>
    <row r="2" spans="1:8" ht="43.5" customHeight="1" x14ac:dyDescent="0.25">
      <c r="A2" s="527" t="s">
        <v>279</v>
      </c>
      <c r="B2" s="527"/>
      <c r="C2" s="527"/>
      <c r="D2" s="527"/>
      <c r="E2" s="527"/>
      <c r="F2" s="527"/>
    </row>
    <row r="3" spans="1:8" ht="15.75" thickBot="1" x14ac:dyDescent="0.3"/>
    <row r="4" spans="1:8" x14ac:dyDescent="0.25">
      <c r="A4" s="508" t="s">
        <v>0</v>
      </c>
      <c r="B4" s="457" t="s">
        <v>235</v>
      </c>
      <c r="C4" s="461" t="s">
        <v>229</v>
      </c>
      <c r="D4" s="461" t="s">
        <v>230</v>
      </c>
      <c r="E4" s="461" t="s">
        <v>232</v>
      </c>
      <c r="F4" s="461"/>
      <c r="G4" s="461"/>
      <c r="H4" s="469" t="s">
        <v>234</v>
      </c>
    </row>
    <row r="5" spans="1:8" ht="29.25" customHeight="1" x14ac:dyDescent="0.25">
      <c r="A5" s="509"/>
      <c r="B5" s="511"/>
      <c r="C5" s="462"/>
      <c r="D5" s="462"/>
      <c r="E5" s="462"/>
      <c r="F5" s="462"/>
      <c r="G5" s="462"/>
      <c r="H5" s="470"/>
    </row>
    <row r="6" spans="1:8" ht="15" customHeight="1" x14ac:dyDescent="0.25">
      <c r="A6" s="509"/>
      <c r="B6" s="511"/>
      <c r="C6" s="462"/>
      <c r="D6" s="462"/>
      <c r="E6" s="462" t="s">
        <v>189</v>
      </c>
      <c r="F6" s="462" t="s">
        <v>231</v>
      </c>
      <c r="G6" s="462" t="s">
        <v>233</v>
      </c>
      <c r="H6" s="470"/>
    </row>
    <row r="7" spans="1:8" ht="51" customHeight="1" x14ac:dyDescent="0.25">
      <c r="A7" s="510"/>
      <c r="B7" s="458"/>
      <c r="C7" s="462"/>
      <c r="D7" s="462"/>
      <c r="E7" s="462"/>
      <c r="F7" s="462"/>
      <c r="G7" s="462"/>
      <c r="H7" s="470"/>
    </row>
    <row r="8" spans="1:8" x14ac:dyDescent="0.25">
      <c r="A8" s="151">
        <v>1</v>
      </c>
      <c r="B8" s="152">
        <v>2</v>
      </c>
      <c r="C8" s="152">
        <v>3</v>
      </c>
      <c r="D8" s="152">
        <v>4</v>
      </c>
      <c r="E8" s="152">
        <v>5</v>
      </c>
      <c r="F8" s="152">
        <v>6</v>
      </c>
      <c r="G8" s="152">
        <v>7</v>
      </c>
      <c r="H8" s="153">
        <v>8</v>
      </c>
    </row>
    <row r="9" spans="1:8" ht="17.45" customHeight="1" x14ac:dyDescent="0.25">
      <c r="A9" s="118"/>
      <c r="B9" s="142" t="s">
        <v>283</v>
      </c>
      <c r="C9" s="117"/>
      <c r="D9" s="117"/>
      <c r="E9" s="117"/>
      <c r="F9" s="117"/>
      <c r="G9" s="150">
        <f>E9+F9</f>
        <v>0</v>
      </c>
      <c r="H9" s="154">
        <f>C9+D9-G9</f>
        <v>0</v>
      </c>
    </row>
    <row r="10" spans="1:8" ht="17.45" customHeight="1" x14ac:dyDescent="0.25">
      <c r="A10" s="118"/>
      <c r="B10" s="117"/>
      <c r="C10" s="117"/>
      <c r="D10" s="117"/>
      <c r="E10" s="117"/>
      <c r="F10" s="117"/>
      <c r="G10" s="150">
        <f t="shared" ref="G10:G15" si="0">E10+F10</f>
        <v>0</v>
      </c>
      <c r="H10" s="154">
        <f t="shared" ref="H10:H15" si="1">C10+D10-G10</f>
        <v>0</v>
      </c>
    </row>
    <row r="11" spans="1:8" ht="17.45" customHeight="1" x14ac:dyDescent="0.25">
      <c r="A11" s="118"/>
      <c r="B11" s="117"/>
      <c r="C11" s="117"/>
      <c r="D11" s="117"/>
      <c r="E11" s="117"/>
      <c r="F11" s="117"/>
      <c r="G11" s="150">
        <f t="shared" si="0"/>
        <v>0</v>
      </c>
      <c r="H11" s="154">
        <f t="shared" si="1"/>
        <v>0</v>
      </c>
    </row>
    <row r="12" spans="1:8" ht="17.45" customHeight="1" x14ac:dyDescent="0.25">
      <c r="A12" s="120"/>
      <c r="B12" s="3"/>
      <c r="C12" s="3"/>
      <c r="D12" s="3"/>
      <c r="E12" s="3"/>
      <c r="F12" s="3"/>
      <c r="G12" s="150">
        <f t="shared" si="0"/>
        <v>0</v>
      </c>
      <c r="H12" s="154">
        <f t="shared" si="1"/>
        <v>0</v>
      </c>
    </row>
    <row r="13" spans="1:8" ht="17.45" customHeight="1" x14ac:dyDescent="0.25">
      <c r="A13" s="120"/>
      <c r="B13" s="3"/>
      <c r="C13" s="3"/>
      <c r="D13" s="3"/>
      <c r="E13" s="3"/>
      <c r="F13" s="3"/>
      <c r="G13" s="150">
        <f t="shared" si="0"/>
        <v>0</v>
      </c>
      <c r="H13" s="154">
        <f t="shared" si="1"/>
        <v>0</v>
      </c>
    </row>
    <row r="14" spans="1:8" ht="17.45" customHeight="1" x14ac:dyDescent="0.25">
      <c r="A14" s="120"/>
      <c r="B14" s="3"/>
      <c r="C14" s="3"/>
      <c r="D14" s="3"/>
      <c r="E14" s="3"/>
      <c r="F14" s="3"/>
      <c r="G14" s="150">
        <f t="shared" si="0"/>
        <v>0</v>
      </c>
      <c r="H14" s="154">
        <f t="shared" si="1"/>
        <v>0</v>
      </c>
    </row>
    <row r="15" spans="1:8" ht="17.45" customHeight="1" x14ac:dyDescent="0.25">
      <c r="A15" s="120"/>
      <c r="B15" s="3"/>
      <c r="C15" s="3"/>
      <c r="D15" s="3"/>
      <c r="E15" s="3"/>
      <c r="F15" s="3"/>
      <c r="G15" s="150">
        <f t="shared" si="0"/>
        <v>0</v>
      </c>
      <c r="H15" s="154">
        <f t="shared" si="1"/>
        <v>0</v>
      </c>
    </row>
    <row r="16" spans="1:8" s="149" customFormat="1" ht="17.45" customHeight="1" thickBot="1" x14ac:dyDescent="0.3">
      <c r="A16" s="146" t="s">
        <v>85</v>
      </c>
      <c r="B16" s="147" t="s">
        <v>185</v>
      </c>
      <c r="C16" s="148">
        <f>C9+C10+C11+C12+C13+C14+C15</f>
        <v>0</v>
      </c>
      <c r="D16" s="148">
        <f t="shared" ref="D16:H16" si="2">D9+D10+D11+D12+D13+D14+D15</f>
        <v>0</v>
      </c>
      <c r="E16" s="148">
        <f t="shared" si="2"/>
        <v>0</v>
      </c>
      <c r="F16" s="148">
        <f t="shared" si="2"/>
        <v>0</v>
      </c>
      <c r="G16" s="148">
        <f t="shared" si="2"/>
        <v>0</v>
      </c>
      <c r="H16" s="155">
        <f t="shared" si="2"/>
        <v>0</v>
      </c>
    </row>
    <row r="18" spans="1:8" x14ac:dyDescent="0.25">
      <c r="B18" s="34"/>
      <c r="C18" s="34"/>
    </row>
    <row r="19" spans="1:8" ht="15" customHeight="1" x14ac:dyDescent="0.25">
      <c r="A19" s="65"/>
      <c r="B19" s="66" t="s">
        <v>129</v>
      </c>
      <c r="C19" s="66"/>
      <c r="D19" s="431">
        <v>44642</v>
      </c>
      <c r="E19" s="432"/>
      <c r="F19" s="80"/>
      <c r="G19" s="451" t="s">
        <v>164</v>
      </c>
      <c r="H19" s="451"/>
    </row>
    <row r="20" spans="1:8" x14ac:dyDescent="0.25">
      <c r="A20" s="65"/>
      <c r="B20" s="68" t="s">
        <v>131</v>
      </c>
      <c r="C20" s="66"/>
      <c r="D20" s="434" t="s">
        <v>89</v>
      </c>
      <c r="E20" s="434"/>
      <c r="F20" s="81"/>
      <c r="G20" s="377" t="s">
        <v>92</v>
      </c>
      <c r="H20" s="377"/>
    </row>
    <row r="21" spans="1:8" x14ac:dyDescent="0.25">
      <c r="A21" s="65"/>
      <c r="B21" s="66"/>
      <c r="C21" s="66"/>
      <c r="D21" s="67"/>
      <c r="E21" s="67"/>
      <c r="F21" s="67"/>
      <c r="G21" s="67"/>
      <c r="H21" s="67"/>
    </row>
    <row r="22" spans="1:8" x14ac:dyDescent="0.25">
      <c r="A22" s="435" t="s">
        <v>285</v>
      </c>
      <c r="B22" s="435"/>
      <c r="C22" s="66"/>
      <c r="D22" s="67"/>
      <c r="E22" s="67"/>
      <c r="F22" s="67"/>
      <c r="G22" s="67"/>
      <c r="H22" s="67"/>
    </row>
  </sheetData>
  <mergeCells count="15">
    <mergeCell ref="G19:H19"/>
    <mergeCell ref="G20:H20"/>
    <mergeCell ref="A2:F2"/>
    <mergeCell ref="C4:C7"/>
    <mergeCell ref="D4:D7"/>
    <mergeCell ref="E4:G5"/>
    <mergeCell ref="E6:E7"/>
    <mergeCell ref="F6:F7"/>
    <mergeCell ref="G6:G7"/>
    <mergeCell ref="H4:H7"/>
    <mergeCell ref="A22:B22"/>
    <mergeCell ref="A4:A7"/>
    <mergeCell ref="B4:B7"/>
    <mergeCell ref="D19:E19"/>
    <mergeCell ref="D20:E20"/>
  </mergeCells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4" zoomScaleNormal="100" workbookViewId="0">
      <selection activeCell="F13" sqref="F13"/>
    </sheetView>
  </sheetViews>
  <sheetFormatPr defaultRowHeight="15" x14ac:dyDescent="0.25"/>
  <cols>
    <col min="1" max="1" width="6" customWidth="1"/>
    <col min="2" max="2" width="25.28515625" customWidth="1"/>
    <col min="3" max="3" width="15.5703125" customWidth="1"/>
    <col min="4" max="4" width="14.42578125" customWidth="1"/>
    <col min="5" max="5" width="13.85546875" customWidth="1"/>
    <col min="6" max="8" width="14.28515625" customWidth="1"/>
    <col min="9" max="9" width="13.140625" customWidth="1"/>
  </cols>
  <sheetData>
    <row r="1" spans="1:8" ht="25.5" customHeight="1" x14ac:dyDescent="0.25">
      <c r="A1" s="308"/>
      <c r="B1" s="308"/>
      <c r="C1" s="66"/>
      <c r="D1" s="67"/>
      <c r="E1" s="67"/>
      <c r="F1" s="67"/>
      <c r="G1" s="67"/>
      <c r="H1" s="67"/>
    </row>
    <row r="2" spans="1:8" ht="40.5" customHeight="1" x14ac:dyDescent="0.25">
      <c r="A2" s="527" t="s">
        <v>280</v>
      </c>
      <c r="B2" s="527"/>
      <c r="C2" s="527"/>
      <c r="D2" s="527"/>
      <c r="E2" s="527"/>
      <c r="F2" s="527"/>
      <c r="G2" s="527"/>
      <c r="H2" s="527"/>
    </row>
    <row r="3" spans="1:8" ht="27.75" customHeight="1" thickBot="1" x14ac:dyDescent="0.3"/>
    <row r="4" spans="1:8" ht="47.25" customHeight="1" x14ac:dyDescent="0.25">
      <c r="A4" s="508" t="s">
        <v>0</v>
      </c>
      <c r="B4" s="457" t="s">
        <v>237</v>
      </c>
      <c r="C4" s="528" t="s">
        <v>309</v>
      </c>
      <c r="D4" s="529"/>
      <c r="E4" s="530"/>
      <c r="F4" s="528" t="s">
        <v>242</v>
      </c>
      <c r="G4" s="529"/>
      <c r="H4" s="531"/>
    </row>
    <row r="5" spans="1:8" x14ac:dyDescent="0.25">
      <c r="A5" s="509"/>
      <c r="B5" s="511"/>
      <c r="C5" s="532" t="s">
        <v>238</v>
      </c>
      <c r="D5" s="533" t="s">
        <v>239</v>
      </c>
      <c r="E5" s="534"/>
      <c r="F5" s="532" t="s">
        <v>238</v>
      </c>
      <c r="G5" s="533" t="s">
        <v>239</v>
      </c>
      <c r="H5" s="535"/>
    </row>
    <row r="6" spans="1:8" ht="24" x14ac:dyDescent="0.25">
      <c r="A6" s="509"/>
      <c r="B6" s="511"/>
      <c r="C6" s="468"/>
      <c r="D6" s="309" t="s">
        <v>240</v>
      </c>
      <c r="E6" s="309" t="s">
        <v>241</v>
      </c>
      <c r="F6" s="468"/>
      <c r="G6" s="309" t="s">
        <v>240</v>
      </c>
      <c r="H6" s="310" t="s">
        <v>241</v>
      </c>
    </row>
    <row r="7" spans="1:8" x14ac:dyDescent="0.25">
      <c r="A7" s="151">
        <v>1</v>
      </c>
      <c r="B7" s="152">
        <v>2</v>
      </c>
      <c r="C7" s="152">
        <v>3</v>
      </c>
      <c r="D7" s="152">
        <v>4</v>
      </c>
      <c r="E7" s="152">
        <v>5</v>
      </c>
      <c r="F7" s="152">
        <v>6</v>
      </c>
      <c r="G7" s="152">
        <v>7</v>
      </c>
      <c r="H7" s="153">
        <v>8</v>
      </c>
    </row>
    <row r="8" spans="1:8" ht="48" customHeight="1" x14ac:dyDescent="0.25">
      <c r="A8" s="241" t="s">
        <v>6</v>
      </c>
      <c r="B8" s="237" t="s">
        <v>313</v>
      </c>
      <c r="C8" s="242">
        <f>196633.5+47970</f>
        <v>244603.5</v>
      </c>
      <c r="D8" s="242"/>
      <c r="E8" s="242"/>
      <c r="F8" s="242">
        <v>2696049.72</v>
      </c>
      <c r="G8" s="243">
        <v>0</v>
      </c>
      <c r="H8" s="244">
        <v>0</v>
      </c>
    </row>
    <row r="9" spans="1:8" ht="30" x14ac:dyDescent="0.25">
      <c r="A9" s="241" t="s">
        <v>71</v>
      </c>
      <c r="B9" s="237" t="s">
        <v>312</v>
      </c>
      <c r="C9" s="242">
        <v>13050</v>
      </c>
      <c r="D9" s="242"/>
      <c r="E9" s="242"/>
      <c r="F9" s="242">
        <v>0</v>
      </c>
      <c r="G9" s="243">
        <v>0</v>
      </c>
      <c r="H9" s="244">
        <v>0</v>
      </c>
    </row>
    <row r="10" spans="1:8" x14ac:dyDescent="0.25">
      <c r="A10" s="120"/>
      <c r="B10" s="229"/>
      <c r="C10" s="240"/>
      <c r="D10" s="240"/>
      <c r="E10" s="240"/>
      <c r="F10" s="240"/>
      <c r="G10" s="238"/>
      <c r="H10" s="239"/>
    </row>
    <row r="11" spans="1:8" x14ac:dyDescent="0.25">
      <c r="A11" s="120"/>
      <c r="B11" s="229"/>
      <c r="C11" s="240"/>
      <c r="D11" s="240"/>
      <c r="E11" s="240"/>
      <c r="F11" s="240"/>
      <c r="G11" s="238"/>
      <c r="H11" s="239"/>
    </row>
    <row r="12" spans="1:8" ht="15.75" thickBot="1" x14ac:dyDescent="0.3">
      <c r="A12" s="146" t="s">
        <v>85</v>
      </c>
      <c r="B12" s="147" t="s">
        <v>185</v>
      </c>
      <c r="C12" s="148">
        <f t="shared" ref="C12:H12" si="0">SUM(C8:C11)</f>
        <v>257653.5</v>
      </c>
      <c r="D12" s="148">
        <f t="shared" si="0"/>
        <v>0</v>
      </c>
      <c r="E12" s="148">
        <f t="shared" si="0"/>
        <v>0</v>
      </c>
      <c r="F12" s="148">
        <f t="shared" si="0"/>
        <v>2696049.72</v>
      </c>
      <c r="G12" s="148">
        <f t="shared" si="0"/>
        <v>0</v>
      </c>
      <c r="H12" s="148">
        <f t="shared" si="0"/>
        <v>0</v>
      </c>
    </row>
    <row r="13" spans="1:8" x14ac:dyDescent="0.25">
      <c r="F13" s="42"/>
    </row>
    <row r="14" spans="1:8" x14ac:dyDescent="0.25">
      <c r="B14" s="34"/>
      <c r="C14" s="34"/>
    </row>
    <row r="15" spans="1:8" x14ac:dyDescent="0.25">
      <c r="A15" s="65"/>
      <c r="B15" s="66" t="s">
        <v>129</v>
      </c>
      <c r="C15" s="66"/>
      <c r="D15" s="431">
        <v>44642</v>
      </c>
      <c r="E15" s="432"/>
      <c r="F15" s="80"/>
      <c r="G15" s="451" t="s">
        <v>164</v>
      </c>
      <c r="H15" s="451"/>
    </row>
    <row r="16" spans="1:8" x14ac:dyDescent="0.25">
      <c r="A16" s="65"/>
      <c r="B16" s="68" t="s">
        <v>131</v>
      </c>
      <c r="C16" s="66"/>
      <c r="D16" s="434" t="s">
        <v>89</v>
      </c>
      <c r="E16" s="434"/>
      <c r="F16" s="81"/>
      <c r="G16" s="377" t="s">
        <v>92</v>
      </c>
      <c r="H16" s="377"/>
    </row>
    <row r="17" spans="1:8" x14ac:dyDescent="0.25">
      <c r="A17" s="65"/>
      <c r="B17" s="66"/>
      <c r="C17" s="66"/>
      <c r="D17" s="67"/>
      <c r="E17" s="67"/>
      <c r="F17" s="67"/>
      <c r="G17" s="67"/>
      <c r="H17" s="67"/>
    </row>
    <row r="18" spans="1:8" ht="25.5" customHeight="1" x14ac:dyDescent="0.25">
      <c r="A18" s="435" t="s">
        <v>285</v>
      </c>
      <c r="B18" s="435"/>
      <c r="C18" s="311"/>
      <c r="D18" s="67"/>
      <c r="E18" s="67"/>
      <c r="F18" s="67"/>
      <c r="G18" s="67"/>
      <c r="H18" s="67"/>
    </row>
    <row r="22" spans="1:8" x14ac:dyDescent="0.25">
      <c r="C22" s="42"/>
    </row>
  </sheetData>
  <mergeCells count="14">
    <mergeCell ref="A2:H2"/>
    <mergeCell ref="A4:A6"/>
    <mergeCell ref="B4:B6"/>
    <mergeCell ref="C4:E4"/>
    <mergeCell ref="F4:H4"/>
    <mergeCell ref="C5:C6"/>
    <mergeCell ref="D5:E5"/>
    <mergeCell ref="F5:F6"/>
    <mergeCell ref="G5:H5"/>
    <mergeCell ref="D15:E15"/>
    <mergeCell ref="G15:H15"/>
    <mergeCell ref="D16:E16"/>
    <mergeCell ref="G16:H16"/>
    <mergeCell ref="A18:B18"/>
  </mergeCells>
  <pageMargins left="1.1023622047244095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topLeftCell="A58" zoomScaleNormal="100" workbookViewId="0">
      <selection activeCell="E14" sqref="E14:J31"/>
    </sheetView>
  </sheetViews>
  <sheetFormatPr defaultRowHeight="15" x14ac:dyDescent="0.25"/>
  <cols>
    <col min="1" max="1" width="4.42578125" customWidth="1"/>
    <col min="2" max="2" width="37" customWidth="1"/>
    <col min="3" max="3" width="19.85546875" customWidth="1"/>
    <col min="4" max="4" width="20.28515625" customWidth="1"/>
    <col min="5" max="5" width="11.28515625" customWidth="1"/>
    <col min="6" max="6" width="9.85546875" customWidth="1"/>
    <col min="7" max="7" width="11.5703125" bestFit="1" customWidth="1"/>
    <col min="8" max="8" width="9.28515625" bestFit="1" customWidth="1"/>
  </cols>
  <sheetData>
    <row r="1" spans="1:10" x14ac:dyDescent="0.25">
      <c r="A1" s="149" t="s">
        <v>372</v>
      </c>
      <c r="B1" s="149"/>
      <c r="C1" s="149"/>
      <c r="D1" s="149"/>
    </row>
    <row r="2" spans="1:10" ht="17.25" customHeight="1" x14ac:dyDescent="0.25">
      <c r="A2" s="536" t="s">
        <v>373</v>
      </c>
      <c r="B2" s="536"/>
      <c r="C2" s="536"/>
      <c r="D2" s="536"/>
      <c r="E2" s="2"/>
      <c r="F2" s="2"/>
    </row>
    <row r="3" spans="1:10" x14ac:dyDescent="0.25">
      <c r="A3" s="536"/>
      <c r="B3" s="536"/>
      <c r="C3" s="536"/>
      <c r="D3" s="536"/>
    </row>
    <row r="4" spans="1:10" x14ac:dyDescent="0.25">
      <c r="A4" s="45" t="s">
        <v>90</v>
      </c>
      <c r="B4" s="18"/>
      <c r="C4" s="18"/>
      <c r="D4" s="18"/>
    </row>
    <row r="5" spans="1:10" ht="15.75" thickBot="1" x14ac:dyDescent="0.3">
      <c r="A5" s="49"/>
      <c r="B5" s="50"/>
      <c r="C5" s="18"/>
      <c r="D5" s="50"/>
    </row>
    <row r="6" spans="1:10" ht="24" customHeight="1" x14ac:dyDescent="0.25">
      <c r="A6" s="43" t="s">
        <v>0</v>
      </c>
      <c r="B6" s="44" t="s">
        <v>107</v>
      </c>
      <c r="C6" s="51" t="s">
        <v>365</v>
      </c>
      <c r="D6" s="51" t="s">
        <v>388</v>
      </c>
    </row>
    <row r="7" spans="1:10" ht="33" customHeight="1" x14ac:dyDescent="0.25">
      <c r="A7" s="9" t="s">
        <v>30</v>
      </c>
      <c r="B7" s="35" t="s">
        <v>314</v>
      </c>
      <c r="C7" s="36">
        <v>69854.679999999993</v>
      </c>
      <c r="D7" s="374">
        <v>2840892.93</v>
      </c>
    </row>
    <row r="8" spans="1:10" ht="27" customHeight="1" x14ac:dyDescent="0.25">
      <c r="A8" s="9" t="s">
        <v>31</v>
      </c>
      <c r="B8" s="35" t="s">
        <v>315</v>
      </c>
      <c r="C8" s="36"/>
      <c r="D8" s="374"/>
    </row>
    <row r="9" spans="1:10" x14ac:dyDescent="0.25">
      <c r="A9" s="9" t="s">
        <v>316</v>
      </c>
      <c r="B9" s="35" t="s">
        <v>367</v>
      </c>
      <c r="C9" s="36">
        <v>40000</v>
      </c>
      <c r="D9" s="374">
        <v>5185.5200000000004</v>
      </c>
    </row>
    <row r="10" spans="1:10" x14ac:dyDescent="0.25">
      <c r="A10" s="9" t="s">
        <v>36</v>
      </c>
      <c r="B10" s="35" t="s">
        <v>317</v>
      </c>
      <c r="C10" s="36"/>
      <c r="D10" s="374"/>
    </row>
    <row r="11" spans="1:10" x14ac:dyDescent="0.25">
      <c r="A11" s="9" t="s">
        <v>318</v>
      </c>
      <c r="B11" s="35" t="s">
        <v>319</v>
      </c>
      <c r="C11" s="36"/>
      <c r="D11" s="36"/>
    </row>
    <row r="12" spans="1:10" ht="29.25" customHeight="1" x14ac:dyDescent="0.25">
      <c r="A12" s="9" t="s">
        <v>320</v>
      </c>
      <c r="B12" s="35" t="s">
        <v>321</v>
      </c>
      <c r="C12" s="36"/>
      <c r="D12" s="36"/>
      <c r="E12" s="42"/>
    </row>
    <row r="13" spans="1:10" ht="26.25" customHeight="1" x14ac:dyDescent="0.25">
      <c r="A13" s="9" t="s">
        <v>322</v>
      </c>
      <c r="B13" s="35" t="s">
        <v>323</v>
      </c>
      <c r="C13" s="36"/>
      <c r="D13" s="36"/>
    </row>
    <row r="14" spans="1:10" ht="38.25" x14ac:dyDescent="0.25">
      <c r="A14" s="9" t="s">
        <v>324</v>
      </c>
      <c r="B14" s="35" t="s">
        <v>383</v>
      </c>
      <c r="C14" s="36"/>
      <c r="D14" s="374"/>
      <c r="E14" s="366"/>
      <c r="F14" s="366"/>
      <c r="G14" s="366"/>
      <c r="H14" s="366"/>
      <c r="I14" s="366"/>
      <c r="J14" s="366"/>
    </row>
    <row r="15" spans="1:10" ht="25.5" x14ac:dyDescent="0.25">
      <c r="A15" s="9" t="s">
        <v>325</v>
      </c>
      <c r="B15" s="35" t="s">
        <v>369</v>
      </c>
      <c r="C15" s="36">
        <f>35.46+104.4+11.6</f>
        <v>151.46</v>
      </c>
      <c r="D15" s="374">
        <v>784.41</v>
      </c>
      <c r="E15" s="366"/>
      <c r="F15" s="366"/>
      <c r="G15" s="366"/>
      <c r="H15" s="366"/>
      <c r="I15" s="366"/>
      <c r="J15" s="366"/>
    </row>
    <row r="16" spans="1:10" x14ac:dyDescent="0.25">
      <c r="A16" s="9" t="s">
        <v>326</v>
      </c>
      <c r="B16" s="10" t="s">
        <v>368</v>
      </c>
      <c r="C16" s="36">
        <v>1199.6199999999999</v>
      </c>
      <c r="D16" s="374">
        <v>712</v>
      </c>
      <c r="E16" s="366"/>
      <c r="F16" s="366"/>
      <c r="G16" s="366"/>
      <c r="H16" s="366"/>
      <c r="I16" s="366"/>
      <c r="J16" s="366"/>
    </row>
    <row r="17" spans="1:10" x14ac:dyDescent="0.25">
      <c r="A17" s="9" t="s">
        <v>327</v>
      </c>
      <c r="B17" s="10" t="s">
        <v>353</v>
      </c>
      <c r="C17" s="36"/>
      <c r="D17" s="374"/>
      <c r="E17" s="366"/>
      <c r="F17" s="366"/>
      <c r="G17" s="366"/>
      <c r="H17" s="366"/>
      <c r="I17" s="366"/>
      <c r="J17" s="366"/>
    </row>
    <row r="18" spans="1:10" x14ac:dyDescent="0.25">
      <c r="A18" s="9" t="s">
        <v>328</v>
      </c>
      <c r="B18" s="10" t="s">
        <v>384</v>
      </c>
      <c r="C18" s="36"/>
      <c r="D18" s="374">
        <v>6875</v>
      </c>
      <c r="E18" s="366"/>
      <c r="F18" s="366"/>
      <c r="G18" s="366"/>
      <c r="H18" s="366"/>
      <c r="I18" s="366"/>
      <c r="J18" s="366"/>
    </row>
    <row r="19" spans="1:10" x14ac:dyDescent="0.25">
      <c r="A19" s="9" t="s">
        <v>329</v>
      </c>
      <c r="B19" s="10" t="s">
        <v>354</v>
      </c>
      <c r="C19" s="36">
        <f>42931+822.9</f>
        <v>43753.9</v>
      </c>
      <c r="D19" s="374">
        <f>61.5+83.68</f>
        <v>145.18</v>
      </c>
      <c r="E19" s="366"/>
      <c r="F19" s="366"/>
      <c r="G19" s="366"/>
      <c r="H19" s="366"/>
      <c r="I19" s="366"/>
      <c r="J19" s="366"/>
    </row>
    <row r="20" spans="1:10" ht="25.5" x14ac:dyDescent="0.25">
      <c r="A20" s="9">
        <v>14</v>
      </c>
      <c r="B20" s="10" t="s">
        <v>362</v>
      </c>
      <c r="C20" s="36">
        <v>1603.79</v>
      </c>
      <c r="D20" s="374">
        <v>1602.36</v>
      </c>
      <c r="E20" s="366"/>
      <c r="F20" s="366"/>
      <c r="G20" s="366"/>
      <c r="H20" s="366"/>
      <c r="I20" s="366"/>
      <c r="J20" s="366"/>
    </row>
    <row r="21" spans="1:10" ht="51" x14ac:dyDescent="0.25">
      <c r="A21" s="9">
        <v>15</v>
      </c>
      <c r="B21" s="10" t="s">
        <v>386</v>
      </c>
      <c r="C21" s="36">
        <v>696.27</v>
      </c>
      <c r="D21" s="374">
        <f>826.3-130.02</f>
        <v>696.28</v>
      </c>
      <c r="E21" s="366"/>
      <c r="F21" s="366"/>
      <c r="G21" s="366"/>
      <c r="H21" s="366"/>
      <c r="I21" s="366"/>
      <c r="J21" s="366"/>
    </row>
    <row r="22" spans="1:10" x14ac:dyDescent="0.25">
      <c r="A22" s="9">
        <v>16</v>
      </c>
      <c r="B22" s="10" t="s">
        <v>355</v>
      </c>
      <c r="C22" s="36">
        <v>423.95</v>
      </c>
      <c r="D22" s="374">
        <v>3383.46</v>
      </c>
      <c r="E22" s="366"/>
      <c r="F22" s="366"/>
      <c r="G22" s="366"/>
      <c r="H22" s="366"/>
      <c r="I22" s="366"/>
      <c r="J22" s="366"/>
    </row>
    <row r="23" spans="1:10" x14ac:dyDescent="0.25">
      <c r="A23" s="9">
        <v>17</v>
      </c>
      <c r="B23" s="10" t="s">
        <v>356</v>
      </c>
      <c r="C23" s="36">
        <v>0.74</v>
      </c>
      <c r="D23" s="374">
        <v>1.83</v>
      </c>
      <c r="E23" s="366"/>
      <c r="F23" s="366"/>
      <c r="G23" s="366"/>
      <c r="H23" s="366"/>
      <c r="I23" s="366"/>
      <c r="J23" s="366"/>
    </row>
    <row r="24" spans="1:10" x14ac:dyDescent="0.25">
      <c r="A24" s="9">
        <v>18</v>
      </c>
      <c r="B24" s="10" t="s">
        <v>385</v>
      </c>
      <c r="C24" s="36"/>
      <c r="D24" s="374">
        <v>25769.77</v>
      </c>
      <c r="E24" s="366"/>
      <c r="F24" s="366"/>
      <c r="G24" s="366"/>
      <c r="H24" s="366"/>
      <c r="I24" s="366"/>
      <c r="J24" s="366"/>
    </row>
    <row r="25" spans="1:10" ht="24" customHeight="1" x14ac:dyDescent="0.25">
      <c r="A25" s="9">
        <v>19</v>
      </c>
      <c r="B25" s="361" t="s">
        <v>361</v>
      </c>
      <c r="C25" s="368"/>
      <c r="D25" s="374">
        <v>401.18</v>
      </c>
      <c r="E25" s="366"/>
      <c r="F25" s="366"/>
      <c r="G25" s="366"/>
      <c r="H25" s="366"/>
      <c r="I25" s="366"/>
      <c r="J25" s="366"/>
    </row>
    <row r="26" spans="1:10" ht="24" customHeight="1" x14ac:dyDescent="0.25">
      <c r="A26" s="9">
        <v>20</v>
      </c>
      <c r="B26" s="10" t="s">
        <v>357</v>
      </c>
      <c r="C26" s="36"/>
      <c r="D26" s="374">
        <f>6550+5300</f>
        <v>11850</v>
      </c>
      <c r="E26" s="366"/>
      <c r="F26" s="366"/>
      <c r="G26" s="366"/>
      <c r="H26" s="366"/>
      <c r="I26" s="366"/>
      <c r="J26" s="366"/>
    </row>
    <row r="27" spans="1:10" ht="24" customHeight="1" x14ac:dyDescent="0.25">
      <c r="A27" s="9">
        <v>21</v>
      </c>
      <c r="B27" s="10" t="s">
        <v>358</v>
      </c>
      <c r="C27" s="36">
        <v>89740.479999999996</v>
      </c>
      <c r="D27" s="374"/>
      <c r="E27" s="366"/>
      <c r="F27" s="366"/>
      <c r="G27" s="366"/>
      <c r="H27" s="366"/>
      <c r="I27" s="366"/>
      <c r="J27" s="366"/>
    </row>
    <row r="28" spans="1:10" s="362" customFormat="1" x14ac:dyDescent="0.25">
      <c r="A28" s="363">
        <v>22</v>
      </c>
      <c r="B28" s="364" t="s">
        <v>399</v>
      </c>
      <c r="C28" s="368"/>
      <c r="D28" s="374">
        <v>130.02000000000001</v>
      </c>
      <c r="E28" s="366"/>
      <c r="F28" s="366"/>
      <c r="G28" s="366"/>
      <c r="H28" s="366"/>
      <c r="I28" s="366"/>
      <c r="J28" s="366"/>
    </row>
    <row r="29" spans="1:10" s="362" customFormat="1" x14ac:dyDescent="0.25">
      <c r="A29" s="363">
        <v>23</v>
      </c>
      <c r="B29" s="364" t="s">
        <v>387</v>
      </c>
      <c r="C29" s="368"/>
      <c r="D29" s="374">
        <v>65043.01</v>
      </c>
      <c r="E29" s="366"/>
      <c r="F29" s="366"/>
      <c r="G29" s="366"/>
      <c r="H29" s="366"/>
      <c r="I29" s="366"/>
      <c r="J29" s="366"/>
    </row>
    <row r="30" spans="1:10" ht="15.75" thickBot="1" x14ac:dyDescent="0.3">
      <c r="A30" s="52" t="s">
        <v>99</v>
      </c>
      <c r="B30" s="53"/>
      <c r="C30" s="54">
        <f>SUM(C7:C29)</f>
        <v>247424.89</v>
      </c>
      <c r="D30" s="360">
        <f>SUM(D7:D29)</f>
        <v>2963472.95</v>
      </c>
      <c r="E30" s="366"/>
      <c r="F30" s="372"/>
      <c r="G30" s="366"/>
      <c r="H30" s="366"/>
      <c r="I30" s="366"/>
      <c r="J30" s="366"/>
    </row>
    <row r="31" spans="1:10" x14ac:dyDescent="0.25">
      <c r="E31" s="366"/>
      <c r="F31" s="366"/>
      <c r="G31" s="366"/>
      <c r="H31" s="366"/>
      <c r="I31" s="366"/>
      <c r="J31" s="366"/>
    </row>
    <row r="32" spans="1:10" x14ac:dyDescent="0.25">
      <c r="A32" s="45" t="s">
        <v>93</v>
      </c>
      <c r="B32" s="55"/>
      <c r="C32" s="55"/>
      <c r="D32" s="55"/>
    </row>
    <row r="33" spans="1:10" ht="15.75" thickBot="1" x14ac:dyDescent="0.3">
      <c r="A33" s="56"/>
      <c r="B33" s="50"/>
      <c r="C33" s="18"/>
      <c r="D33" s="18"/>
    </row>
    <row r="34" spans="1:10" ht="24" customHeight="1" x14ac:dyDescent="0.25">
      <c r="A34" s="43" t="s">
        <v>0</v>
      </c>
      <c r="B34" s="44" t="s">
        <v>29</v>
      </c>
      <c r="C34" s="370" t="s">
        <v>365</v>
      </c>
      <c r="D34" s="51" t="s">
        <v>388</v>
      </c>
    </row>
    <row r="35" spans="1:10" ht="25.5" x14ac:dyDescent="0.25">
      <c r="A35" s="9" t="s">
        <v>30</v>
      </c>
      <c r="B35" s="35" t="s">
        <v>370</v>
      </c>
      <c r="C35" s="365"/>
      <c r="D35" s="11"/>
    </row>
    <row r="36" spans="1:10" x14ac:dyDescent="0.25">
      <c r="A36" s="9" t="s">
        <v>31</v>
      </c>
      <c r="B36" s="35" t="s">
        <v>330</v>
      </c>
      <c r="C36" s="365"/>
      <c r="D36" s="11"/>
    </row>
    <row r="37" spans="1:10" ht="36.75" customHeight="1" x14ac:dyDescent="0.25">
      <c r="A37" s="9" t="s">
        <v>316</v>
      </c>
      <c r="B37" s="35" t="s">
        <v>331</v>
      </c>
      <c r="C37" s="365"/>
      <c r="D37" s="11"/>
    </row>
    <row r="38" spans="1:10" ht="25.5" x14ac:dyDescent="0.25">
      <c r="A38" s="9" t="s">
        <v>36</v>
      </c>
      <c r="B38" s="35" t="s">
        <v>332</v>
      </c>
      <c r="C38" s="365"/>
      <c r="D38" s="11"/>
    </row>
    <row r="39" spans="1:10" ht="25.5" x14ac:dyDescent="0.25">
      <c r="A39" s="9" t="s">
        <v>318</v>
      </c>
      <c r="B39" s="35" t="s">
        <v>333</v>
      </c>
      <c r="C39" s="371"/>
      <c r="D39" s="347"/>
      <c r="E39" s="33"/>
      <c r="F39" s="33"/>
      <c r="G39" s="33"/>
      <c r="H39" s="33"/>
      <c r="I39" s="33"/>
      <c r="J39" s="33"/>
    </row>
    <row r="40" spans="1:10" ht="25.5" x14ac:dyDescent="0.25">
      <c r="A40" s="9" t="s">
        <v>320</v>
      </c>
      <c r="B40" s="35" t="s">
        <v>334</v>
      </c>
      <c r="C40" s="371"/>
      <c r="D40" s="347"/>
      <c r="E40" s="33"/>
      <c r="F40" s="33"/>
      <c r="G40" s="33"/>
      <c r="H40" s="33"/>
      <c r="I40" s="33"/>
      <c r="J40" s="33"/>
    </row>
    <row r="41" spans="1:10" ht="38.25" x14ac:dyDescent="0.25">
      <c r="A41" s="9" t="s">
        <v>322</v>
      </c>
      <c r="B41" s="35" t="s">
        <v>335</v>
      </c>
      <c r="C41" s="371"/>
      <c r="D41" s="347"/>
      <c r="E41" s="33"/>
      <c r="F41" s="33"/>
      <c r="G41" s="33"/>
      <c r="H41" s="33"/>
      <c r="I41" s="33"/>
      <c r="J41" s="33"/>
    </row>
    <row r="42" spans="1:10" ht="25.5" x14ac:dyDescent="0.25">
      <c r="A42" s="9" t="s">
        <v>324</v>
      </c>
      <c r="B42" s="35" t="s">
        <v>336</v>
      </c>
      <c r="C42" s="371"/>
      <c r="D42" s="347"/>
      <c r="E42" s="33"/>
      <c r="F42" s="33"/>
      <c r="G42" s="33"/>
      <c r="H42" s="33"/>
      <c r="I42" s="33"/>
      <c r="J42" s="33"/>
    </row>
    <row r="43" spans="1:10" ht="25.5" x14ac:dyDescent="0.25">
      <c r="A43" s="9" t="s">
        <v>325</v>
      </c>
      <c r="B43" s="35" t="s">
        <v>337</v>
      </c>
      <c r="C43" s="371"/>
      <c r="D43" s="347"/>
      <c r="E43" s="33"/>
      <c r="F43" s="33"/>
      <c r="G43" s="33"/>
      <c r="H43" s="33"/>
      <c r="I43" s="33"/>
      <c r="J43" s="33"/>
    </row>
    <row r="44" spans="1:10" ht="25.5" x14ac:dyDescent="0.25">
      <c r="A44" s="9" t="s">
        <v>326</v>
      </c>
      <c r="B44" s="35" t="s">
        <v>338</v>
      </c>
      <c r="C44" s="371"/>
      <c r="D44" s="347"/>
      <c r="E44" s="366"/>
      <c r="F44" s="366"/>
      <c r="G44" s="366"/>
      <c r="H44" s="366"/>
      <c r="I44" s="366"/>
      <c r="J44" s="366"/>
    </row>
    <row r="45" spans="1:10" ht="25.5" x14ac:dyDescent="0.25">
      <c r="A45" s="9" t="s">
        <v>327</v>
      </c>
      <c r="B45" s="35" t="s">
        <v>339</v>
      </c>
      <c r="C45" s="371"/>
      <c r="D45" s="347"/>
      <c r="E45" s="366"/>
      <c r="F45" s="366"/>
      <c r="G45" s="366"/>
      <c r="H45" s="366"/>
      <c r="I45" s="366"/>
      <c r="J45" s="366"/>
    </row>
    <row r="46" spans="1:10" x14ac:dyDescent="0.25">
      <c r="A46" s="9" t="s">
        <v>328</v>
      </c>
      <c r="B46" s="35" t="s">
        <v>340</v>
      </c>
      <c r="C46" s="371"/>
      <c r="D46" s="347"/>
      <c r="E46" s="366"/>
      <c r="F46" s="366"/>
      <c r="G46" s="366"/>
      <c r="H46" s="366"/>
      <c r="I46" s="366"/>
      <c r="J46" s="366"/>
    </row>
    <row r="47" spans="1:10" ht="25.5" x14ac:dyDescent="0.25">
      <c r="A47" s="9" t="s">
        <v>329</v>
      </c>
      <c r="B47" s="35" t="s">
        <v>341</v>
      </c>
      <c r="C47" s="371">
        <f>1500+3416.28+3568.92</f>
        <v>8485.2000000000007</v>
      </c>
      <c r="D47" s="347">
        <v>875.25</v>
      </c>
      <c r="E47" s="366"/>
      <c r="F47" s="366"/>
      <c r="G47" s="372"/>
      <c r="H47" s="372"/>
      <c r="I47" s="366"/>
      <c r="J47" s="366"/>
    </row>
    <row r="48" spans="1:10" ht="38.25" x14ac:dyDescent="0.25">
      <c r="A48" s="9" t="s">
        <v>342</v>
      </c>
      <c r="B48" s="35" t="s">
        <v>343</v>
      </c>
      <c r="C48" s="371"/>
      <c r="D48" s="347"/>
      <c r="E48" s="366"/>
      <c r="F48" s="366"/>
      <c r="G48" s="366"/>
      <c r="H48" s="366"/>
      <c r="I48" s="366"/>
      <c r="J48" s="366"/>
    </row>
    <row r="49" spans="1:10" ht="25.5" x14ac:dyDescent="0.25">
      <c r="A49" s="9" t="s">
        <v>344</v>
      </c>
      <c r="B49" s="35" t="s">
        <v>345</v>
      </c>
      <c r="C49" s="371">
        <v>10743.6</v>
      </c>
      <c r="D49" s="347">
        <v>8314.4599999999991</v>
      </c>
      <c r="E49" s="366"/>
      <c r="F49" s="366"/>
      <c r="G49" s="366"/>
      <c r="H49" s="366"/>
      <c r="I49" s="366"/>
      <c r="J49" s="366"/>
    </row>
    <row r="50" spans="1:10" x14ac:dyDescent="0.25">
      <c r="A50" s="9" t="s">
        <v>346</v>
      </c>
      <c r="B50" s="35" t="s">
        <v>347</v>
      </c>
      <c r="C50" s="371"/>
      <c r="D50" s="347"/>
      <c r="E50" s="366"/>
      <c r="F50" s="366"/>
      <c r="G50" s="366"/>
      <c r="H50" s="366"/>
      <c r="I50" s="366"/>
      <c r="J50" s="366"/>
    </row>
    <row r="51" spans="1:10" ht="25.5" x14ac:dyDescent="0.25">
      <c r="A51" s="9" t="s">
        <v>348</v>
      </c>
      <c r="B51" s="35" t="s">
        <v>349</v>
      </c>
      <c r="C51" s="373"/>
      <c r="D51" s="349"/>
      <c r="E51" s="366"/>
      <c r="F51" s="366"/>
      <c r="G51" s="366"/>
      <c r="H51" s="366"/>
      <c r="I51" s="366"/>
      <c r="J51" s="366"/>
    </row>
    <row r="52" spans="1:10" x14ac:dyDescent="0.25">
      <c r="A52" s="9" t="s">
        <v>32</v>
      </c>
      <c r="B52" s="337" t="s">
        <v>350</v>
      </c>
      <c r="C52" s="371"/>
      <c r="D52" s="347"/>
      <c r="E52" s="366"/>
      <c r="F52" s="366"/>
      <c r="G52" s="366"/>
      <c r="H52" s="366"/>
      <c r="I52" s="366"/>
      <c r="J52" s="366"/>
    </row>
    <row r="53" spans="1:10" x14ac:dyDescent="0.25">
      <c r="A53" s="9" t="s">
        <v>33</v>
      </c>
      <c r="B53" s="337" t="s">
        <v>351</v>
      </c>
      <c r="C53" s="371"/>
      <c r="D53" s="347"/>
      <c r="E53" s="366"/>
      <c r="F53" s="366"/>
      <c r="G53" s="366"/>
      <c r="H53" s="366"/>
      <c r="I53" s="366"/>
      <c r="J53" s="366"/>
    </row>
    <row r="54" spans="1:10" x14ac:dyDescent="0.25">
      <c r="A54" s="9" t="s">
        <v>34</v>
      </c>
      <c r="B54" s="337" t="s">
        <v>352</v>
      </c>
      <c r="C54" s="371"/>
      <c r="D54" s="347"/>
      <c r="E54" s="366"/>
      <c r="F54" s="366"/>
      <c r="G54" s="366"/>
      <c r="H54" s="366"/>
      <c r="I54" s="366"/>
      <c r="J54" s="366"/>
    </row>
    <row r="55" spans="1:10" ht="25.5" x14ac:dyDescent="0.25">
      <c r="A55" s="9">
        <v>18</v>
      </c>
      <c r="B55" s="35" t="s">
        <v>400</v>
      </c>
      <c r="C55" s="371">
        <v>30000</v>
      </c>
      <c r="D55" s="347">
        <v>50011.6</v>
      </c>
      <c r="E55" s="366"/>
      <c r="F55" s="366"/>
      <c r="G55" s="366"/>
      <c r="H55" s="366"/>
      <c r="I55" s="366"/>
      <c r="J55" s="366"/>
    </row>
    <row r="56" spans="1:10" x14ac:dyDescent="0.25">
      <c r="A56" s="9">
        <v>19</v>
      </c>
      <c r="B56" s="10" t="s">
        <v>359</v>
      </c>
      <c r="C56" s="371">
        <f>4030+16272</f>
        <v>20302</v>
      </c>
      <c r="D56" s="347"/>
      <c r="E56" s="366"/>
      <c r="F56" s="366"/>
      <c r="G56" s="372"/>
      <c r="H56" s="366"/>
      <c r="I56" s="366"/>
      <c r="J56" s="366"/>
    </row>
    <row r="57" spans="1:10" x14ac:dyDescent="0.25">
      <c r="A57" s="9">
        <v>20</v>
      </c>
      <c r="B57" s="10" t="s">
        <v>379</v>
      </c>
      <c r="C57" s="371">
        <v>2.74</v>
      </c>
      <c r="D57" s="347">
        <v>3.93</v>
      </c>
      <c r="E57" s="366"/>
      <c r="F57" s="366"/>
      <c r="G57" s="366"/>
      <c r="H57" s="366"/>
      <c r="I57" s="366"/>
      <c r="J57" s="366"/>
    </row>
    <row r="58" spans="1:10" x14ac:dyDescent="0.25">
      <c r="A58" s="9">
        <v>21</v>
      </c>
      <c r="B58" s="10" t="s">
        <v>360</v>
      </c>
      <c r="C58" s="371">
        <f>35.46+16.1+15.1</f>
        <v>66.66</v>
      </c>
      <c r="D58" s="347">
        <v>550.46</v>
      </c>
      <c r="E58" s="366"/>
      <c r="F58" s="366"/>
      <c r="G58" s="366"/>
      <c r="H58" s="366"/>
      <c r="I58" s="366"/>
      <c r="J58" s="366"/>
    </row>
    <row r="59" spans="1:10" x14ac:dyDescent="0.25">
      <c r="A59" s="9">
        <v>22</v>
      </c>
      <c r="B59" s="10" t="s">
        <v>355</v>
      </c>
      <c r="C59" s="374"/>
      <c r="D59" s="350"/>
      <c r="E59" s="366"/>
      <c r="F59" s="366"/>
      <c r="G59" s="366"/>
      <c r="H59" s="366"/>
      <c r="I59" s="366"/>
      <c r="J59" s="366"/>
    </row>
    <row r="60" spans="1:10" s="362" customFormat="1" ht="18.75" customHeight="1" x14ac:dyDescent="0.25">
      <c r="A60" s="363">
        <v>23</v>
      </c>
      <c r="B60" s="364" t="s">
        <v>378</v>
      </c>
      <c r="C60" s="374">
        <v>3556.49</v>
      </c>
      <c r="D60" s="374"/>
      <c r="E60" s="366"/>
      <c r="F60" s="366"/>
      <c r="G60" s="366"/>
      <c r="H60" s="366"/>
      <c r="I60" s="366"/>
      <c r="J60" s="366"/>
    </row>
    <row r="61" spans="1:10" s="362" customFormat="1" ht="18.75" customHeight="1" x14ac:dyDescent="0.25">
      <c r="A61" s="363">
        <v>24</v>
      </c>
      <c r="B61" s="364" t="s">
        <v>389</v>
      </c>
      <c r="C61" s="374"/>
      <c r="D61" s="374">
        <v>11.6</v>
      </c>
      <c r="E61" s="366"/>
      <c r="F61" s="366"/>
      <c r="G61" s="366"/>
      <c r="H61" s="366"/>
      <c r="I61" s="366"/>
      <c r="J61" s="366"/>
    </row>
    <row r="62" spans="1:10" ht="25.5" customHeight="1" x14ac:dyDescent="0.25">
      <c r="A62" s="9">
        <v>25</v>
      </c>
      <c r="B62" s="10" t="s">
        <v>401</v>
      </c>
      <c r="C62" s="374"/>
      <c r="D62" s="350">
        <v>586.24</v>
      </c>
      <c r="E62" s="366"/>
      <c r="F62" s="366"/>
      <c r="G62" s="366"/>
      <c r="H62" s="366"/>
      <c r="I62" s="366"/>
      <c r="J62" s="366"/>
    </row>
    <row r="63" spans="1:10" ht="15.75" thickBot="1" x14ac:dyDescent="0.3">
      <c r="A63" s="52" t="s">
        <v>99</v>
      </c>
      <c r="B63" s="57"/>
      <c r="C63" s="375">
        <f>SUM(C35:C62)</f>
        <v>73156.690000000017</v>
      </c>
      <c r="D63" s="351">
        <f>SUM(D35:D62)</f>
        <v>60353.539999999994</v>
      </c>
      <c r="E63" s="366"/>
      <c r="F63" s="372"/>
      <c r="G63" s="366"/>
      <c r="H63" s="366"/>
      <c r="I63" s="366"/>
      <c r="J63" s="366"/>
    </row>
    <row r="64" spans="1:10" x14ac:dyDescent="0.25">
      <c r="D64" s="33"/>
      <c r="E64" s="366"/>
      <c r="F64" s="366"/>
      <c r="G64" s="366"/>
      <c r="H64" s="366"/>
      <c r="I64" s="366"/>
      <c r="J64" s="366"/>
    </row>
    <row r="65" spans="2:10" x14ac:dyDescent="0.25">
      <c r="B65" s="286" t="s">
        <v>298</v>
      </c>
      <c r="C65" s="319">
        <v>44642</v>
      </c>
      <c r="D65" s="352" t="s">
        <v>297</v>
      </c>
      <c r="E65" s="366"/>
      <c r="F65" s="366"/>
      <c r="G65" s="366"/>
      <c r="H65" s="366"/>
      <c r="I65" s="366"/>
      <c r="J65" s="366"/>
    </row>
    <row r="66" spans="2:10" x14ac:dyDescent="0.25">
      <c r="B66" s="95" t="s">
        <v>91</v>
      </c>
      <c r="C66" s="276" t="s">
        <v>299</v>
      </c>
      <c r="D66" s="353" t="s">
        <v>92</v>
      </c>
      <c r="E66" s="366"/>
      <c r="F66" s="366"/>
      <c r="G66" s="366"/>
      <c r="H66" s="366"/>
      <c r="I66" s="366"/>
      <c r="J66" s="366"/>
    </row>
    <row r="67" spans="2:10" x14ac:dyDescent="0.25">
      <c r="D67" s="33"/>
      <c r="E67" s="366"/>
      <c r="F67" s="366"/>
      <c r="G67" s="366"/>
      <c r="H67" s="366"/>
      <c r="I67" s="366"/>
      <c r="J67" s="366"/>
    </row>
    <row r="68" spans="2:10" x14ac:dyDescent="0.25">
      <c r="D68" s="33"/>
      <c r="E68" s="366"/>
      <c r="F68" s="366"/>
      <c r="G68" s="366"/>
      <c r="H68" s="366"/>
      <c r="I68" s="366"/>
      <c r="J68" s="366"/>
    </row>
    <row r="69" spans="2:10" x14ac:dyDescent="0.25">
      <c r="D69" s="348"/>
      <c r="E69" s="33"/>
      <c r="F69" s="33"/>
      <c r="G69" s="33"/>
      <c r="H69" s="33"/>
      <c r="I69" s="33"/>
      <c r="J69" s="33"/>
    </row>
    <row r="70" spans="2:10" x14ac:dyDescent="0.25">
      <c r="D70" s="33"/>
      <c r="E70" s="33"/>
      <c r="F70" s="33"/>
      <c r="G70" s="33"/>
      <c r="H70" s="33"/>
      <c r="I70" s="33"/>
      <c r="J70" s="33"/>
    </row>
    <row r="71" spans="2:10" x14ac:dyDescent="0.25">
      <c r="D71" s="33"/>
      <c r="E71" s="33"/>
      <c r="F71" s="33"/>
      <c r="G71" s="33"/>
      <c r="H71" s="33"/>
      <c r="I71" s="33"/>
      <c r="J71" s="33"/>
    </row>
    <row r="72" spans="2:10" x14ac:dyDescent="0.25">
      <c r="D72" s="33"/>
      <c r="E72" s="33"/>
      <c r="F72" s="33"/>
      <c r="G72" s="33"/>
      <c r="H72" s="33"/>
      <c r="I72" s="33"/>
      <c r="J72" s="33"/>
    </row>
    <row r="73" spans="2:10" x14ac:dyDescent="0.25">
      <c r="D73" s="33"/>
      <c r="E73" s="33"/>
      <c r="F73" s="33"/>
      <c r="G73" s="33"/>
      <c r="H73" s="33"/>
      <c r="I73" s="33"/>
      <c r="J73" s="33"/>
    </row>
    <row r="74" spans="2:10" x14ac:dyDescent="0.25">
      <c r="D74" s="33"/>
      <c r="E74" s="33"/>
      <c r="F74" s="33"/>
      <c r="G74" s="33"/>
      <c r="H74" s="33"/>
      <c r="I74" s="33"/>
      <c r="J74" s="33"/>
    </row>
    <row r="75" spans="2:10" x14ac:dyDescent="0.25">
      <c r="C75" s="209"/>
      <c r="D75" s="336"/>
      <c r="E75" s="33"/>
      <c r="F75" s="33"/>
      <c r="G75" s="33"/>
      <c r="H75" s="33"/>
      <c r="I75" s="33"/>
      <c r="J75" s="33"/>
    </row>
    <row r="76" spans="2:10" x14ac:dyDescent="0.25">
      <c r="C76" s="209"/>
      <c r="D76" s="336"/>
      <c r="E76" s="33"/>
      <c r="F76" s="33"/>
      <c r="G76" s="33"/>
      <c r="H76" s="33"/>
      <c r="I76" s="33"/>
      <c r="J76" s="33"/>
    </row>
    <row r="77" spans="2:10" x14ac:dyDescent="0.25">
      <c r="C77" s="209"/>
      <c r="D77" s="336"/>
      <c r="E77" s="33"/>
      <c r="F77" s="33"/>
      <c r="G77" s="33"/>
      <c r="H77" s="33"/>
      <c r="I77" s="33"/>
      <c r="J77" s="33"/>
    </row>
    <row r="78" spans="2:10" x14ac:dyDescent="0.25">
      <c r="C78" s="209"/>
      <c r="D78" s="336"/>
      <c r="E78" s="33"/>
      <c r="F78" s="33"/>
      <c r="G78" s="33"/>
      <c r="H78" s="33"/>
      <c r="I78" s="33"/>
      <c r="J78" s="33"/>
    </row>
    <row r="79" spans="2:10" x14ac:dyDescent="0.25">
      <c r="C79" s="209"/>
      <c r="D79" s="336"/>
      <c r="E79" s="33"/>
      <c r="F79" s="33"/>
      <c r="G79" s="33"/>
      <c r="H79" s="33"/>
      <c r="I79" s="33"/>
      <c r="J79" s="33"/>
    </row>
    <row r="80" spans="2:10" x14ac:dyDescent="0.25">
      <c r="C80" s="209"/>
      <c r="D80" s="336"/>
      <c r="E80" s="33"/>
      <c r="F80" s="33"/>
      <c r="G80" s="33"/>
      <c r="H80" s="33"/>
      <c r="I80" s="33"/>
      <c r="J80" s="33"/>
    </row>
    <row r="81" spans="3:10" x14ac:dyDescent="0.25">
      <c r="C81" s="209"/>
      <c r="D81" s="336"/>
      <c r="E81" s="33"/>
      <c r="F81" s="33"/>
      <c r="G81" s="33"/>
      <c r="H81" s="33"/>
      <c r="I81" s="33"/>
      <c r="J81" s="33"/>
    </row>
    <row r="82" spans="3:10" x14ac:dyDescent="0.25">
      <c r="C82" s="209"/>
      <c r="D82" s="336"/>
      <c r="E82" s="33"/>
      <c r="F82" s="33"/>
      <c r="G82" s="33"/>
      <c r="H82" s="33"/>
      <c r="I82" s="33"/>
      <c r="J82" s="33"/>
    </row>
    <row r="83" spans="3:10" x14ac:dyDescent="0.25">
      <c r="C83" s="209"/>
      <c r="D83" s="336"/>
      <c r="E83" s="33"/>
      <c r="F83" s="33"/>
      <c r="G83" s="33"/>
      <c r="H83" s="33"/>
      <c r="I83" s="33"/>
      <c r="J83" s="33"/>
    </row>
    <row r="84" spans="3:10" x14ac:dyDescent="0.25">
      <c r="C84" s="209"/>
      <c r="D84" s="336"/>
      <c r="E84" s="33"/>
      <c r="F84" s="33"/>
      <c r="G84" s="33"/>
      <c r="H84" s="33"/>
      <c r="I84" s="33"/>
      <c r="J84" s="33"/>
    </row>
    <row r="85" spans="3:10" x14ac:dyDescent="0.25">
      <c r="C85" s="209"/>
      <c r="D85" s="336"/>
      <c r="E85" s="33"/>
      <c r="F85" s="33"/>
      <c r="G85" s="33"/>
      <c r="H85" s="33"/>
      <c r="I85" s="33"/>
      <c r="J85" s="33"/>
    </row>
    <row r="86" spans="3:10" x14ac:dyDescent="0.25">
      <c r="C86" s="209"/>
      <c r="D86" s="336"/>
      <c r="E86" s="33"/>
      <c r="F86" s="33"/>
      <c r="G86" s="33"/>
      <c r="H86" s="33"/>
      <c r="I86" s="33"/>
      <c r="J86" s="33"/>
    </row>
    <row r="87" spans="3:10" x14ac:dyDescent="0.25">
      <c r="C87" s="209"/>
      <c r="D87" s="209"/>
    </row>
    <row r="88" spans="3:10" x14ac:dyDescent="0.25">
      <c r="C88" s="209"/>
      <c r="D88" s="209"/>
    </row>
    <row r="89" spans="3:10" x14ac:dyDescent="0.25">
      <c r="C89" s="209"/>
      <c r="D89" s="209"/>
    </row>
    <row r="90" spans="3:10" x14ac:dyDescent="0.25">
      <c r="C90" s="209"/>
      <c r="D90" s="209"/>
    </row>
    <row r="91" spans="3:10" x14ac:dyDescent="0.25">
      <c r="C91" s="209"/>
      <c r="D91" s="209"/>
    </row>
    <row r="92" spans="3:10" x14ac:dyDescent="0.25">
      <c r="C92" s="209"/>
      <c r="D92" s="209"/>
    </row>
    <row r="93" spans="3:10" x14ac:dyDescent="0.25">
      <c r="C93" s="209"/>
      <c r="D93" s="209"/>
    </row>
  </sheetData>
  <mergeCells count="1">
    <mergeCell ref="A2:D3"/>
  </mergeCells>
  <pageMargins left="0.7" right="0.7" top="0.75" bottom="0.75" header="0.3" footer="0.3"/>
  <pageSetup paperSize="9" orientation="portrait" r:id="rId1"/>
  <rowBreaks count="1" manualBreakCount="1">
    <brk id="3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zoomScaleNormal="100" workbookViewId="0">
      <selection activeCell="I1" sqref="I1:R1048576"/>
    </sheetView>
  </sheetViews>
  <sheetFormatPr defaultRowHeight="15" x14ac:dyDescent="0.25"/>
  <cols>
    <col min="1" max="1" width="1.28515625" style="362" customWidth="1"/>
    <col min="2" max="2" width="4.42578125" customWidth="1"/>
    <col min="3" max="3" width="51.42578125" customWidth="1"/>
    <col min="4" max="4" width="17.28515625" customWidth="1"/>
    <col min="5" max="5" width="20.28515625" customWidth="1"/>
    <col min="6" max="6" width="0.28515625" customWidth="1"/>
    <col min="7" max="7" width="9.140625" hidden="1" customWidth="1"/>
  </cols>
  <sheetData>
    <row r="1" spans="2:7" ht="37.5" customHeight="1" x14ac:dyDescent="0.25">
      <c r="B1" s="538" t="s">
        <v>390</v>
      </c>
      <c r="C1" s="538"/>
      <c r="D1" s="538"/>
      <c r="E1" s="538"/>
      <c r="F1" s="538"/>
      <c r="G1" s="538"/>
    </row>
    <row r="2" spans="2:7" ht="14.25" customHeight="1" x14ac:dyDescent="0.25">
      <c r="B2" s="537"/>
      <c r="C2" s="537"/>
      <c r="D2" s="537"/>
      <c r="E2" s="537"/>
      <c r="F2" s="6"/>
      <c r="G2" s="6"/>
    </row>
    <row r="3" spans="2:7" x14ac:dyDescent="0.25">
      <c r="B3" s="537"/>
      <c r="C3" s="537"/>
      <c r="D3" s="537"/>
      <c r="E3" s="537"/>
      <c r="F3" s="7"/>
      <c r="G3" s="7"/>
    </row>
    <row r="5" spans="2:7" x14ac:dyDescent="0.25">
      <c r="B5" s="45" t="s">
        <v>366</v>
      </c>
      <c r="C5" s="55"/>
      <c r="D5" s="55"/>
      <c r="E5" s="55"/>
    </row>
    <row r="6" spans="2:7" ht="15.75" thickBot="1" x14ac:dyDescent="0.3">
      <c r="B6" s="56"/>
      <c r="C6" s="50"/>
      <c r="D6" s="18"/>
      <c r="E6" s="18"/>
    </row>
    <row r="7" spans="2:7" ht="24" customHeight="1" x14ac:dyDescent="0.25">
      <c r="B7" s="43" t="s">
        <v>0</v>
      </c>
      <c r="C7" s="44" t="s">
        <v>29</v>
      </c>
      <c r="D7" s="51" t="s">
        <v>388</v>
      </c>
    </row>
    <row r="8" spans="2:7" x14ac:dyDescent="0.25">
      <c r="B8" s="9" t="s">
        <v>30</v>
      </c>
      <c r="C8" s="35" t="s">
        <v>391</v>
      </c>
      <c r="D8" s="11">
        <f>3383+419.44+31380</f>
        <v>35182.44</v>
      </c>
    </row>
    <row r="9" spans="2:7" ht="25.5" x14ac:dyDescent="0.25">
      <c r="B9" s="9">
        <v>2</v>
      </c>
      <c r="C9" s="35" t="s">
        <v>393</v>
      </c>
      <c r="D9" s="11">
        <f>21936.18+648.9</f>
        <v>22585.08</v>
      </c>
    </row>
    <row r="10" spans="2:7" s="362" customFormat="1" x14ac:dyDescent="0.25">
      <c r="B10" s="363" t="s">
        <v>79</v>
      </c>
      <c r="C10" s="367" t="s">
        <v>392</v>
      </c>
      <c r="D10" s="365">
        <f>250+4232.05</f>
        <v>4482.05</v>
      </c>
    </row>
    <row r="11" spans="2:7" x14ac:dyDescent="0.25">
      <c r="B11" s="9" t="s">
        <v>79</v>
      </c>
      <c r="C11" s="35" t="s">
        <v>394</v>
      </c>
      <c r="D11" s="11">
        <v>1000</v>
      </c>
    </row>
    <row r="12" spans="2:7" ht="15.75" thickBot="1" x14ac:dyDescent="0.3">
      <c r="B12" s="52" t="s">
        <v>99</v>
      </c>
      <c r="C12" s="57"/>
      <c r="D12" s="14">
        <f>SUM(D8:D11)</f>
        <v>63249.570000000007</v>
      </c>
    </row>
    <row r="13" spans="2:7" x14ac:dyDescent="0.25">
      <c r="E13" s="369"/>
    </row>
    <row r="15" spans="2:7" x14ac:dyDescent="0.25">
      <c r="C15" s="286" t="s">
        <v>298</v>
      </c>
      <c r="D15" s="319">
        <v>44642</v>
      </c>
      <c r="E15" s="287" t="s">
        <v>297</v>
      </c>
    </row>
    <row r="16" spans="2:7" x14ac:dyDescent="0.25">
      <c r="C16" s="95" t="s">
        <v>91</v>
      </c>
      <c r="D16" s="276" t="s">
        <v>299</v>
      </c>
      <c r="E16" s="17" t="s">
        <v>92</v>
      </c>
    </row>
  </sheetData>
  <mergeCells count="2">
    <mergeCell ref="B2:E3"/>
    <mergeCell ref="B1:G1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19</vt:i4>
      </vt:variant>
      <vt:variant>
        <vt:lpstr>Zakresy nazwane</vt:lpstr>
      </vt:variant>
      <vt:variant>
        <vt:i4>3</vt:i4>
      </vt:variant>
    </vt:vector>
  </HeadingPairs>
  <TitlesOfParts>
    <vt:vector size="22" baseType="lpstr">
      <vt:lpstr>Dane  STAROSTWO</vt:lpstr>
      <vt:lpstr>Tabela 1 </vt:lpstr>
      <vt:lpstr>Tabela 2</vt:lpstr>
      <vt:lpstr>Tabela 3.</vt:lpstr>
      <vt:lpstr>Tabela 4.</vt:lpstr>
      <vt:lpstr>Tabela 5</vt:lpstr>
      <vt:lpstr>Tabela 6</vt:lpstr>
      <vt:lpstr>Tabela 7</vt:lpstr>
      <vt:lpstr>Tabela 8.</vt:lpstr>
      <vt:lpstr>Tabela 9.</vt:lpstr>
      <vt:lpstr>Tabela 10.</vt:lpstr>
      <vt:lpstr>Tabela  11.</vt:lpstr>
      <vt:lpstr>Tabela 12</vt:lpstr>
      <vt:lpstr>Tabela 13</vt:lpstr>
      <vt:lpstr>tabela nr 14</vt:lpstr>
      <vt:lpstr>Tabela 15</vt:lpstr>
      <vt:lpstr>Tabela 16</vt:lpstr>
      <vt:lpstr>Tabela 17 - zg. z RZIS</vt:lpstr>
      <vt:lpstr>Tabela 18 </vt:lpstr>
      <vt:lpstr>'Tabela 18 '!Obszar_wydruku</vt:lpstr>
      <vt:lpstr>'tabela nr 14'!Obszar_wydruku</vt:lpstr>
      <vt:lpstr>'Dane  STAROSTWO'!OLE_LINK1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Tokarzewska</dc:creator>
  <cp:lastModifiedBy>Agnieszka Sprusińska</cp:lastModifiedBy>
  <cp:lastPrinted>2022-03-22T13:08:33Z</cp:lastPrinted>
  <dcterms:created xsi:type="dcterms:W3CDTF">2018-11-06T13:37:29Z</dcterms:created>
  <dcterms:modified xsi:type="dcterms:W3CDTF">2022-04-29T08:35:56Z</dcterms:modified>
</cp:coreProperties>
</file>