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-330" windowWidth="11280" windowHeight="7830" firstSheet="10" activeTab="19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  <sheet name="Tabela 19" sheetId="44" r:id="rId20"/>
    <sheet name="Arkusz2" sheetId="45" r:id="rId21"/>
  </sheets>
  <definedNames>
    <definedName name="_xlnm.Print_Area" localSheetId="17">'Tabela 17 - zg. z RZIS'!$A$1:$F$62</definedName>
    <definedName name="_xlnm.Print_Area" localSheetId="18">'Tabela 18 '!$B$1:$D$13</definedName>
    <definedName name="_xlnm.Print_Area" localSheetId="14">'tabela nr 14'!$A$1:$F$29</definedName>
    <definedName name="OLE_LINK1" localSheetId="0">'Dane  STAROSTWO'!$B$63</definedName>
  </definedNames>
  <calcPr calcId="145621"/>
</workbook>
</file>

<file path=xl/calcChain.xml><?xml version="1.0" encoding="utf-8"?>
<calcChain xmlns="http://schemas.openxmlformats.org/spreadsheetml/2006/main">
  <c r="H11" i="13" l="1"/>
  <c r="G11" i="13"/>
  <c r="F11" i="13"/>
  <c r="D11" i="13"/>
  <c r="C11" i="13"/>
  <c r="K16" i="9" l="1"/>
  <c r="D15" i="9"/>
  <c r="I13" i="34"/>
  <c r="D13" i="34"/>
  <c r="D59" i="42"/>
  <c r="D7" i="42" l="1"/>
  <c r="D27" i="42" s="1"/>
  <c r="C11" i="29"/>
  <c r="C7" i="29"/>
  <c r="C12" i="29"/>
  <c r="C10" i="29"/>
  <c r="C8" i="29"/>
  <c r="C9" i="29" l="1"/>
  <c r="C17" i="29" s="1"/>
  <c r="D15" i="34"/>
  <c r="D12" i="34"/>
  <c r="E15" i="9"/>
  <c r="E13" i="9"/>
  <c r="J13" i="9"/>
  <c r="E12" i="9"/>
  <c r="D12" i="44" l="1"/>
  <c r="D8" i="32"/>
  <c r="F11" i="41"/>
  <c r="G8" i="13" l="1"/>
  <c r="H8" i="13" s="1"/>
  <c r="E11" i="13" l="1"/>
  <c r="D12" i="12" l="1"/>
  <c r="F8" i="12"/>
  <c r="K8" i="9" l="1"/>
  <c r="K18" i="9" s="1"/>
  <c r="E9" i="9"/>
  <c r="E8" i="9" s="1"/>
  <c r="F9" i="9"/>
  <c r="F8" i="9" s="1"/>
  <c r="G9" i="9"/>
  <c r="G8" i="9" s="1"/>
  <c r="I9" i="9"/>
  <c r="I8" i="9" s="1"/>
  <c r="J9" i="9"/>
  <c r="J8" i="9" s="1"/>
  <c r="K9" i="9"/>
  <c r="L9" i="9"/>
  <c r="L8" i="9" s="1"/>
  <c r="D9" i="9"/>
  <c r="D8" i="9" s="1"/>
  <c r="G7" i="13" l="1"/>
  <c r="E7" i="12"/>
  <c r="F7" i="12" l="1"/>
  <c r="E12" i="12"/>
  <c r="K12" i="34"/>
  <c r="H6" i="9"/>
  <c r="M9" i="9"/>
  <c r="M8" i="9" l="1"/>
  <c r="E15" i="37" l="1"/>
  <c r="C15" i="37"/>
  <c r="G9" i="13"/>
  <c r="H9" i="13" s="1"/>
  <c r="D11" i="41" l="1"/>
  <c r="E11" i="41"/>
  <c r="G11" i="41"/>
  <c r="H11" i="41"/>
  <c r="C11" i="41"/>
  <c r="N16" i="9" l="1"/>
  <c r="H16" i="9"/>
  <c r="N12" i="9"/>
  <c r="D24" i="38" l="1"/>
  <c r="C24" i="38"/>
  <c r="H7" i="13" l="1"/>
  <c r="G6" i="13"/>
  <c r="H6" i="13" l="1"/>
  <c r="N10" i="9"/>
  <c r="H10" i="9"/>
  <c r="N7" i="9"/>
  <c r="O7" i="9" s="1"/>
  <c r="O10" i="9" l="1"/>
  <c r="M13" i="34"/>
  <c r="K13" i="34"/>
  <c r="G13" i="34"/>
  <c r="D9" i="34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L13" i="34" l="1"/>
  <c r="L18" i="34"/>
  <c r="O13" i="9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N13" i="34" l="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I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F12" i="12" l="1"/>
  <c r="K6" i="34"/>
  <c r="K7" i="34"/>
  <c r="K10" i="34"/>
  <c r="K11" i="34"/>
  <c r="K14" i="34"/>
  <c r="K15" i="34"/>
  <c r="K16" i="34"/>
  <c r="K17" i="34"/>
  <c r="G6" i="34"/>
  <c r="G7" i="34"/>
  <c r="G10" i="34"/>
  <c r="G11" i="34"/>
  <c r="G12" i="34"/>
  <c r="G14" i="34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15" i="9"/>
  <c r="N17" i="9"/>
  <c r="H11" i="9"/>
  <c r="H12" i="9"/>
  <c r="H14" i="9"/>
  <c r="H15" i="9"/>
  <c r="O16" i="9"/>
  <c r="H17" i="9"/>
  <c r="K5" i="9"/>
  <c r="L5" i="9"/>
  <c r="M5" i="9"/>
  <c r="D5" i="9"/>
  <c r="E5" i="9"/>
  <c r="F5" i="9"/>
  <c r="G5" i="9"/>
  <c r="I5" i="9"/>
  <c r="J5" i="9"/>
  <c r="L15" i="34" l="1"/>
  <c r="N9" i="9"/>
  <c r="N8" i="9" s="1"/>
  <c r="H9" i="9"/>
  <c r="H8" i="9" s="1"/>
  <c r="O17" i="9"/>
  <c r="O14" i="9"/>
  <c r="G5" i="34"/>
  <c r="K5" i="34"/>
  <c r="O12" i="9"/>
  <c r="K9" i="34"/>
  <c r="G9" i="34"/>
  <c r="O15" i="9"/>
  <c r="M5" i="34"/>
  <c r="O11" i="9"/>
  <c r="M8" i="34"/>
  <c r="L10" i="34"/>
  <c r="L12" i="34"/>
  <c r="L7" i="34"/>
  <c r="N7" i="34" s="1"/>
  <c r="G8" i="34"/>
  <c r="L14" i="34"/>
  <c r="L6" i="34"/>
  <c r="N6" i="34" s="1"/>
  <c r="L11" i="34"/>
  <c r="L16" i="34"/>
  <c r="N16" i="34" s="1"/>
  <c r="L17" i="34"/>
  <c r="I8" i="34"/>
  <c r="K8" i="34" s="1"/>
  <c r="N5" i="9"/>
  <c r="H5" i="9"/>
  <c r="N14" i="34" l="1"/>
  <c r="O9" i="9"/>
  <c r="L5" i="34"/>
  <c r="N17" i="34"/>
  <c r="N15" i="34"/>
  <c r="N11" i="34"/>
  <c r="L9" i="34"/>
  <c r="N12" i="34"/>
  <c r="O5" i="9"/>
  <c r="N10" i="34"/>
  <c r="L8" i="34"/>
  <c r="N5" i="34" l="1"/>
  <c r="O8" i="9"/>
  <c r="N9" i="34"/>
  <c r="N8" i="34" l="1"/>
  <c r="C14" i="14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<sst xmlns="http://schemas.openxmlformats.org/spreadsheetml/2006/main" count="716" uniqueCount="422">
  <si>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</si>
  <si>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</si>
  <si>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</si>
  <si>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</si>
  <si>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</si>
  <si>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</si>
  <si>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</si>
  <si>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</si>
  <si>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</si>
  <si>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</si>
  <si>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</si>
  <si>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</si>
  <si>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</si>
  <si>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</si>
  <si>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</si>
  <si>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</si>
  <si>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</si>
  <si>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</si>
  <si>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</si>
  <si>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</si>
  <si>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</si>
  <si>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</si>
  <si>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</si>
  <si>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</si>
  <si>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</si>
  <si>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</si>
  <si>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</si>
  <si>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</si>
  <si>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</si>
  <si>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</si>
  <si>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</si>
  <si>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</si>
  <si>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</si>
  <si>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</si>
  <si>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</si>
  <si>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likwidacja</t>
  </si>
  <si>
    <t>4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</si>
  <si>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</si>
  <si>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</si>
  <si>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</si>
  <si>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</si>
  <si>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</si>
  <si>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</si>
  <si>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</si>
  <si>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</si>
  <si>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</si>
  <si>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</si>
  <si>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</si>
  <si>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</si>
  <si>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</si>
  <si>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</si>
  <si>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</si>
  <si>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</si>
  <si>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</si>
  <si>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</si>
  <si>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</si>
  <si>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</si>
  <si>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</si>
  <si>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</si>
  <si>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</si>
  <si>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</si>
  <si>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</si>
  <si>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</si>
  <si>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</si>
  <si>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</si>
  <si>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</si>
  <si>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</si>
  <si>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</si>
  <si>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</si>
  <si>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</si>
  <si>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</si>
  <si>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</si>
  <si>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</si>
  <si>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</si>
  <si>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</si>
  <si>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</si>
  <si>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</si>
  <si>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</si>
  <si>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</si>
  <si>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</si>
  <si>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</si>
  <si>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</si>
  <si>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</si>
  <si>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</si>
  <si>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</si>
  <si>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</si>
  <si>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</si>
  <si>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</si>
  <si>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</si>
  <si>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</si>
  <si>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</si>
  <si>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(główny księgowy)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</si>
  <si>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</si>
  <si>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</si>
  <si>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</si>
  <si>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</si>
  <si>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</si>
  <si>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</si>
  <si>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</si>
  <si>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</si>
  <si>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Kwotę wypłaconych środków pieniężnych na świadczenia pracownicze</t>
  </si>
  <si>
    <t>wykazane na koncie 405 - Ubezpieczenia społeczne i inne świadczenia</t>
  </si>
  <si>
    <t>Wyszczególnienie</t>
  </si>
  <si>
    <t>Nagrody jubileuszowe</t>
  </si>
  <si>
    <t>Koszty niewykorzystanych urlopów wraz ze składkami ZUS</t>
  </si>
  <si>
    <t>Inne świadczenia:</t>
  </si>
  <si>
    <t>Treść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</si>
  <si>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</si>
  <si>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</si>
  <si>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</si>
  <si>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</si>
  <si>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</si>
  <si>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</si>
  <si>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</si>
  <si>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</si>
  <si>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</si>
  <si>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</si>
  <si>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</si>
  <si>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</si>
  <si>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</si>
  <si>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</si>
  <si>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</si>
  <si>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</si>
  <si>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</si>
  <si>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</si>
  <si>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</si>
  <si>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</si>
  <si>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</si>
  <si>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</si>
  <si>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</si>
  <si>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</si>
  <si>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</si>
  <si>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</si>
  <si>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</si>
  <si>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</si>
  <si>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</si>
  <si>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</si>
  <si>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</si>
  <si>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</si>
  <si>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</si>
  <si>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</si>
  <si>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</si>
  <si>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</si>
  <si>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</si>
  <si>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</si>
  <si>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</si>
  <si>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</si>
  <si>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</si>
  <si>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</si>
  <si>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</si>
  <si>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</si>
  <si>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</si>
  <si>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</si>
  <si>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</si>
  <si>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</si>
  <si>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</si>
  <si>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</si>
  <si>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</si>
  <si>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</si>
  <si>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</si>
  <si>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</si>
  <si>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</si>
  <si>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</si>
  <si>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</si>
  <si>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</si>
  <si>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</si>
  <si>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</si>
  <si>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</si>
  <si>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</si>
  <si>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</si>
  <si>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</si>
  <si>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</si>
  <si>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</si>
  <si>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</si>
  <si>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</si>
  <si>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</si>
  <si>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</si>
  <si>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</si>
  <si>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</si>
  <si>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</si>
  <si>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</si>
  <si>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</si>
  <si>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</si>
  <si>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</si>
  <si>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</si>
  <si>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</si>
  <si>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</si>
  <si>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</si>
  <si>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</si>
  <si>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</si>
  <si>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</si>
  <si>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</si>
  <si>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</si>
  <si>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</si>
  <si>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</si>
  <si>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</si>
  <si>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</si>
  <si>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</si>
  <si>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</si>
  <si>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</si>
  <si>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</si>
  <si>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</si>
  <si>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</si>
  <si>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</si>
  <si>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</si>
  <si>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</si>
  <si>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</si>
  <si>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</si>
  <si>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</si>
  <si>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</si>
  <si>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</si>
  <si>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</si>
  <si>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</si>
  <si>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</si>
  <si>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</si>
  <si>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</si>
  <si>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</si>
  <si>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</si>
  <si>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</si>
  <si>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</si>
  <si>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</si>
  <si>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</si>
  <si>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</si>
  <si>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</si>
  <si>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</si>
  <si>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</si>
  <si>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</si>
  <si>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</si>
  <si>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</si>
  <si>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</si>
  <si>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</si>
  <si>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</si>
  <si>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</si>
  <si>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</si>
  <si>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</si>
  <si>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</si>
  <si>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</si>
  <si>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</si>
  <si>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</si>
  <si>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</si>
  <si>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</si>
  <si>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</si>
  <si>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</si>
  <si>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</si>
  <si>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</si>
  <si>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</si>
  <si>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</si>
  <si>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</si>
  <si>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</si>
  <si>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</si>
  <si>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</si>
  <si>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</si>
  <si>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</si>
  <si>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</si>
  <si>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</si>
  <si>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</si>
  <si>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</si>
  <si>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</si>
  <si>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</si>
  <si>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</si>
  <si>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</si>
  <si>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</si>
  <si>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</si>
  <si>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</si>
  <si>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</si>
  <si>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</si>
  <si>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</si>
  <si>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</si>
  <si>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</si>
  <si>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</si>
  <si>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</si>
  <si>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</si>
  <si>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</si>
  <si>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</si>
  <si>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</si>
  <si>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</si>
  <si>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</si>
  <si>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</si>
  <si>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</si>
  <si>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</si>
  <si>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</si>
  <si>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Sporządził:  Agnieszka Bartkowska - Sprusińska</t>
  </si>
  <si>
    <t>Sporządziła:  Agnieszka Bartkowska - Sprusińska</t>
  </si>
  <si>
    <t>zmniejszenia  - razem                             (5 + 6)</t>
  </si>
  <si>
    <t xml:space="preserve">Starostwo Powiatowe w Gryficach </t>
  </si>
  <si>
    <t>Ustawa z dnia 5 czerwca 1998r. o samorządzie powiatowym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</si>
  <si>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</si>
  <si>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</si>
  <si>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</si>
  <si>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</si>
  <si>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</si>
  <si>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</si>
  <si>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</si>
  <si>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</si>
  <si>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</si>
  <si>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</si>
  <si>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</si>
  <si>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</si>
  <si>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</si>
  <si>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</si>
  <si>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Kwota otrzymanych przez jednostkę                              gwarancji i poręczeń niewykazanych w bilansie                                                                                              według stanu na:</t>
  </si>
  <si>
    <t>Sporządził:  Joanna Oksiejuk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</si>
  <si>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</si>
  <si>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</si>
  <si>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</si>
  <si>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Adaptacja pomieszczeń parteru - Gryf Areny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</si>
  <si>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</si>
  <si>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</si>
  <si>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</si>
  <si>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</si>
  <si>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</si>
  <si>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</si>
  <si>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</si>
  <si>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</si>
  <si>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</si>
  <si>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</si>
  <si>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</si>
  <si>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</si>
  <si>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</si>
  <si>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</si>
  <si>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</si>
  <si>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</si>
  <si>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</si>
  <si>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</si>
  <si>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</si>
  <si>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</si>
  <si>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</si>
  <si>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</si>
  <si>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</si>
  <si>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</si>
  <si>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</si>
  <si>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</si>
  <si>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</si>
  <si>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</si>
  <si>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</si>
  <si>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</si>
  <si>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</si>
  <si>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</si>
  <si>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</si>
  <si>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</si>
  <si>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</si>
  <si>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</si>
  <si>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</si>
  <si>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</si>
  <si>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</si>
  <si>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wydatków z lat ubiegłych</t>
  </si>
  <si>
    <t>Korekta roczna odliczonego podatku VAT</t>
  </si>
  <si>
    <t xml:space="preserve">"Końcówki " VAT </t>
  </si>
  <si>
    <t>Wpłaty sponsorów na imprezy organizowane przez Powiat</t>
  </si>
  <si>
    <t>zwroty dotacji z lat ubiegłych</t>
  </si>
  <si>
    <t>Zapłacone kary i odszkodowania</t>
  </si>
  <si>
    <t>Zwrot kosztów używania samochodu służbowego do celów prywatnych</t>
  </si>
  <si>
    <t>Wynagrodzenie płatnika ZUS i podatków dochodowych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</si>
  <si>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</si>
  <si>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</si>
  <si>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</si>
  <si>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</si>
  <si>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</si>
  <si>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18</t>
  </si>
  <si>
    <t>Tabela nr 17</t>
  </si>
  <si>
    <t>Kwota i charakter poszczególnych pozycji przychodów lub kosztów o nadzwyczajnej wartości lub które wystąpiły incydentalnie</t>
  </si>
  <si>
    <t>Tabela 11.     Zobowiązania warunkowe na dzień bilansowy</t>
  </si>
  <si>
    <t>Świadczenia emerytalne (odprawy emerytalne)</t>
  </si>
  <si>
    <t>w tym ekwiwalent</t>
  </si>
  <si>
    <t>składki od ekwiwalentu</t>
  </si>
  <si>
    <t>końcówki VAT - koszty</t>
  </si>
  <si>
    <t>Zwiększenia w ciagu okresu sprawozdawczego</t>
  </si>
  <si>
    <t>Niewykorzystane zgodnie z przeznaczeniem utworzone uprzednio rezerwy</t>
  </si>
  <si>
    <t>Opłata za korzystanie z terminala płatniczego i opłata akceptanta -uiszczona przez Fundację Polska Bezgotówkowa</t>
  </si>
  <si>
    <t>Koszty upomnień</t>
  </si>
  <si>
    <t xml:space="preserve">Gotówka z Biura rzeczy znalezionych </t>
  </si>
  <si>
    <t>Umorzone grzywny z WUAIB i należności z tyt.kosztów upomnienia</t>
  </si>
  <si>
    <t>Zabudowana nieruchomość - Gryfice ul. Koszarowa - tworzenie Centrum Usług Publicznych</t>
  </si>
  <si>
    <t>1.01.-31.12.2022 r.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</si>
  <si>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</si>
  <si>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</si>
  <si>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</si>
  <si>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</si>
  <si>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</si>
  <si>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</si>
  <si>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</si>
  <si>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</si>
  <si>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</si>
  <si>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</si>
  <si>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</si>
  <si>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</si>
  <si>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</si>
  <si>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Zwroty dotacji i subwencji</t>
  </si>
  <si>
    <t>Dotacje dla uczniów z Ukrainy w szkołach niepublicznych Powiatu gryfickiego</t>
  </si>
  <si>
    <t>Koszt orzeczeń o niepełnosprawności itp. dla obywateli Ukrainy (finansowane z Funduszu Pomocy)</t>
  </si>
  <si>
    <t>inne informacje - wydatki związane z wojną na Ukrainie</t>
  </si>
  <si>
    <t>nie występuje</t>
  </si>
  <si>
    <t>Odpisy na należności główne</t>
  </si>
  <si>
    <t xml:space="preserve">Odpisy na odsetki </t>
  </si>
  <si>
    <t xml:space="preserve">Odpisy na koszty upomnienia </t>
  </si>
  <si>
    <t>w tym pozostałe odprawy</t>
  </si>
  <si>
    <t>Różnica między wyskościa roszczenia spornego a kwotą ostatecznej zapłaty (Inqubator)</t>
  </si>
  <si>
    <t>Kara za niedotr.termonu zawarcia umowy dostawy energii elektr. -CUP</t>
  </si>
  <si>
    <t>(główny księowy)                                                                                              (rok miesiąc, dzień)</t>
  </si>
  <si>
    <t>Uszczególowienie pozycji z Bilansu Pozostałe należności (aktywa poz. B.II.4)</t>
  </si>
  <si>
    <t xml:space="preserve">tabela 18 - Innne informacje - Wydatki poniesione przez Starostwa w związku z wojną na Ukrainie </t>
  </si>
  <si>
    <t>Sprawozdanie finansowe za rok 2023 rok</t>
  </si>
  <si>
    <t>od 01.01.2023 r. do 31.12.2023 r.</t>
  </si>
  <si>
    <t xml:space="preserve">                2024-03-26                                                 ………………………………………..</t>
  </si>
  <si>
    <t xml:space="preserve">Wyszczegółowienie </t>
  </si>
  <si>
    <t>1.01.-31.12.2023 r.</t>
  </si>
  <si>
    <t>……………………..                                          2024-03-27</t>
  </si>
  <si>
    <t>Rozrachunki z pracownikami z tytułu pożyczek mieszkaniowych z ZFŚS</t>
  </si>
  <si>
    <t>Kaucje za butle z wodą w dystrybutorach</t>
  </si>
  <si>
    <t>Zasilenie rachunku bankowego dochodów Skarbu Państwa z tytułu odprowadzoego do urzędu skarbowego, a nie zapłąconego przez dłużników podatku VAT</t>
  </si>
  <si>
    <t>Suma ubezpieczeniowa z polisy ubezpieczeniowej- 19.101.620,75 zł</t>
  </si>
  <si>
    <t>2.6</t>
  </si>
  <si>
    <t>Inne informacje - uszczególowienie pozycji z Bilansu Pozostałe należności (aktywa poz. B.II.4)</t>
  </si>
  <si>
    <t>tabela nr 19</t>
  </si>
  <si>
    <t>różnica prze.wewn.</t>
  </si>
  <si>
    <t>Rozrachunki z tytułu udzielonych dotacji dla szkól niepublicznych, dla których na dzień 31.12.2023r. nie zakończył proces uznania za rozliczoną (kontrola wykonania trwa)</t>
  </si>
  <si>
    <t>Należność z tytułu sprzedaży nieruchomości - raty za rok 2024</t>
  </si>
  <si>
    <t xml:space="preserve">                                                   2024-03-26</t>
  </si>
  <si>
    <t>………………………………                                                 2024-03-26</t>
  </si>
  <si>
    <t>Wyjaśnienie- kolumna 13 wiersz 16 -Inne zmniejszenia - to efekty rozliczenia inwestycji, które ostatenicze nie trafiły do ewidencji środków trwałych (np. wyposażenie, które objęte jest tylko ewidencją ilościową)</t>
  </si>
  <si>
    <t>……………………..                                          2024-03-26</t>
  </si>
  <si>
    <t>Rata za lata  2024 - 2025 z tyt.sprzedaży gruntów Powiatu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</si>
</sst>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164" formatCode="#,##0.00_ ;[Red]\-#,##0.00\ "/>
    <numFmt numFmtId="165" formatCode="#,##0.00;\-#,##0.00"/>
    <numFmt numFmtId="166" formatCode="#,##0.00_ ;\-#,##0.00\ 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8"/>
      <color indexed="8"/>
      <name val="Arial ce"/>
      <charset val="238"/>
    </font>
    <font>
      <sz val="10"/>
      <color indexed="8"/>
      <name val="Arial ce"/>
      <charset val="238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2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1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578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3" fillId="0" borderId="0" xfId="1" applyFont="1" applyBorder="1" applyAlignment="1">
      <alignment vertical="center"/>
    </xf>
    <xf numFmtId="4" fontId="2" fillId="0" borderId="0" xfId="1" applyFont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 wrapText="1"/>
    </xf>
    <xf numFmtId="4" fontId="6" fillId="0" borderId="1" xfId="4" applyFont="1" applyBorder="1" applyProtection="1">
      <alignment vertical="center" wrapText="1"/>
      <protection locked="0"/>
    </xf>
    <xf numFmtId="0" fontId="8" fillId="0" borderId="1" xfId="5" applyFont="1" applyBorder="1">
      <alignment vertical="center" wrapText="1"/>
      <protection locked="0"/>
    </xf>
    <xf numFmtId="4" fontId="6" fillId="0" borderId="6" xfId="4" applyFont="1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 applyFont="1" applyBorder="1">
      <alignment horizontal="right" vertical="center" wrapText="1"/>
      <protection locked="0"/>
    </xf>
    <xf numFmtId="4" fontId="6" fillId="0" borderId="8" xfId="8" applyFont="1" applyBorder="1">
      <alignment horizontal="right" vertical="center" wrapText="1"/>
    </xf>
    <xf numFmtId="4" fontId="6" fillId="0" borderId="1" xfId="8" applyFont="1" applyBorder="1">
      <alignment horizontal="right" vertical="center" wrapText="1"/>
    </xf>
    <xf numFmtId="4" fontId="4" fillId="0" borderId="1" xfId="9" applyFont="1" applyBorder="1">
      <alignment horizontal="right" vertical="center" wrapText="1"/>
      <protection locked="0"/>
    </xf>
    <xf numFmtId="4" fontId="6" fillId="0" borderId="6" xfId="8" applyFont="1" applyBorder="1">
      <alignment horizontal="right" vertical="center" wrapText="1"/>
    </xf>
    <xf numFmtId="4" fontId="6" fillId="0" borderId="7" xfId="8" applyFont="1" applyBorder="1">
      <alignment horizontal="right" vertical="center" wrapText="1"/>
    </xf>
    <xf numFmtId="0" fontId="16" fillId="2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0" fillId="0" borderId="0" xfId="0" applyFill="1"/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0" fontId="22" fillId="0" borderId="0" xfId="0" applyFont="1"/>
    <xf numFmtId="0" fontId="6" fillId="2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0" fontId="6" fillId="2" borderId="11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4" fontId="6" fillId="0" borderId="12" xfId="12" applyBorder="1" applyAlignment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2" xfId="8" applyBorder="1">
      <alignment horizontal="right" vertical="center" wrapText="1"/>
    </xf>
    <xf numFmtId="4" fontId="4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4" fontId="6" fillId="0" borderId="6" xfId="12" applyBorder="1" applyAlignment="1">
      <alignment horizontal="centerContinuous" vertical="center" wrapText="1"/>
      <protection locked="0"/>
    </xf>
    <xf numFmtId="0" fontId="24" fillId="0" borderId="0" xfId="0" applyFont="1"/>
    <xf numFmtId="0" fontId="0" fillId="0" borderId="6" xfId="0" applyBorder="1"/>
    <xf numFmtId="0" fontId="4" fillId="2" borderId="1" xfId="6" applyFont="1" applyBorder="1" applyAlignment="1">
      <alignment horizontal="left" vertical="center" wrapText="1"/>
      <protection locked="0"/>
    </xf>
    <xf numFmtId="0" fontId="6" fillId="2" borderId="1" xfId="6" applyFont="1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2" borderId="2" xfId="6" applyNumberFormat="1" applyFont="1" applyBorder="1" applyAlignment="1">
      <alignment horizontal="center" vertical="center" wrapText="1"/>
      <protection locked="0"/>
    </xf>
    <xf numFmtId="0" fontId="4" fillId="2" borderId="2" xfId="6" applyFont="1" applyBorder="1" applyAlignment="1">
      <alignment horizontal="center" vertical="center" wrapText="1"/>
      <protection locked="0"/>
    </xf>
    <xf numFmtId="0" fontId="6" fillId="2" borderId="2" xfId="6" applyFont="1" applyBorder="1" applyAlignment="1">
      <alignment horizontal="center" vertical="center" wrapText="1"/>
      <protection locked="0"/>
    </xf>
    <xf numFmtId="0" fontId="4" fillId="2" borderId="12" xfId="6" applyFont="1" applyBorder="1" applyAlignment="1">
      <alignment horizontal="center" vertical="center" wrapText="1"/>
      <protection locked="0"/>
    </xf>
    <xf numFmtId="0" fontId="4" fillId="2" borderId="6" xfId="6" applyFont="1" applyBorder="1" applyAlignment="1">
      <alignment horizontal="left" vertical="center" wrapText="1"/>
      <protection locked="0"/>
    </xf>
    <xf numFmtId="0" fontId="11" fillId="2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 applyAlignment="1"/>
    <xf numFmtId="0" fontId="28" fillId="0" borderId="9" xfId="0" applyFont="1" applyBorder="1" applyAlignment="1"/>
    <xf numFmtId="0" fontId="0" fillId="0" borderId="9" xfId="0" applyBorder="1"/>
    <xf numFmtId="0" fontId="0" fillId="0" borderId="47" xfId="0" applyBorder="1"/>
    <xf numFmtId="0" fontId="12" fillId="0" borderId="48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3" xfId="0" applyFont="1" applyBorder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wrapText="1"/>
    </xf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/>
    </xf>
    <xf numFmtId="2" fontId="28" fillId="0" borderId="49" xfId="0" applyNumberFormat="1" applyFont="1" applyBorder="1"/>
    <xf numFmtId="2" fontId="28" fillId="0" borderId="49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50" xfId="0" applyNumberFormat="1" applyFont="1" applyBorder="1"/>
    <xf numFmtId="0" fontId="22" fillId="0" borderId="1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2" fontId="10" fillId="0" borderId="49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0" fillId="0" borderId="1" xfId="0" applyFont="1" applyBorder="1"/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3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7" xfId="0" applyNumberFormat="1" applyFont="1" applyBorder="1"/>
    <xf numFmtId="0" fontId="22" fillId="0" borderId="48" xfId="0" applyFont="1" applyBorder="1"/>
    <xf numFmtId="0" fontId="22" fillId="0" borderId="49" xfId="0" applyFont="1" applyBorder="1"/>
    <xf numFmtId="2" fontId="22" fillId="0" borderId="49" xfId="0" applyNumberFormat="1" applyFont="1" applyBorder="1"/>
    <xf numFmtId="2" fontId="22" fillId="0" borderId="50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2" borderId="19" xfId="6" applyBorder="1" applyAlignment="1">
      <alignment horizontal="center" vertical="center" wrapText="1"/>
      <protection locked="0"/>
    </xf>
    <xf numFmtId="0" fontId="6" fillId="2" borderId="13" xfId="6" applyBorder="1" applyAlignment="1">
      <alignment horizontal="left" vertical="center" wrapText="1"/>
      <protection locked="0"/>
    </xf>
    <xf numFmtId="0" fontId="6" fillId="2" borderId="51" xfId="6" applyBorder="1" applyAlignment="1">
      <alignment horizontal="center" vertical="center" wrapText="1"/>
      <protection locked="0"/>
    </xf>
    <xf numFmtId="0" fontId="6" fillId="2" borderId="45" xfId="6" applyBorder="1" applyAlignment="1">
      <alignment horizontal="center" vertical="center" wrapText="1"/>
      <protection locked="0"/>
    </xf>
    <xf numFmtId="0" fontId="6" fillId="2" borderId="52" xfId="6" applyBorder="1" applyAlignment="1">
      <alignment horizontal="center" vertical="center" wrapText="1"/>
      <protection locked="0"/>
    </xf>
    <xf numFmtId="0" fontId="6" fillId="2" borderId="53" xfId="6" applyBorder="1" applyAlignment="1">
      <alignment horizontal="center" vertical="center" wrapText="1"/>
      <protection locked="0"/>
    </xf>
    <xf numFmtId="0" fontId="11" fillId="2" borderId="45" xfId="6" applyFont="1" applyBorder="1" applyAlignment="1">
      <alignment horizontal="center" vertical="center" wrapText="1"/>
      <protection locked="0"/>
    </xf>
    <xf numFmtId="0" fontId="6" fillId="2" borderId="6" xfId="6" applyBorder="1" applyAlignment="1">
      <alignment horizontal="center" vertical="center" wrapText="1"/>
      <protection locked="0"/>
    </xf>
    <xf numFmtId="0" fontId="6" fillId="2" borderId="48" xfId="6" applyBorder="1" applyAlignment="1">
      <alignment horizontal="center" vertical="center" wrapText="1"/>
      <protection locked="0"/>
    </xf>
    <xf numFmtId="0" fontId="6" fillId="2" borderId="49" xfId="6" applyBorder="1" applyAlignment="1">
      <alignment horizontal="center" vertical="center" wrapText="1"/>
      <protection locked="0"/>
    </xf>
    <xf numFmtId="0" fontId="6" fillId="2" borderId="54" xfId="6" applyBorder="1" applyAlignment="1">
      <alignment horizontal="center" vertical="center" wrapText="1"/>
      <protection locked="0"/>
    </xf>
    <xf numFmtId="0" fontId="6" fillId="2" borderId="55" xfId="6" applyBorder="1" applyAlignment="1">
      <alignment horizontal="center" vertical="center" wrapText="1"/>
      <protection locked="0"/>
    </xf>
    <xf numFmtId="0" fontId="6" fillId="2" borderId="56" xfId="6" applyBorder="1" applyAlignment="1">
      <alignment horizontal="center" vertical="center" wrapText="1"/>
      <protection locked="0"/>
    </xf>
    <xf numFmtId="0" fontId="6" fillId="2" borderId="57" xfId="6" applyBorder="1" applyAlignment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2" borderId="50" xfId="6" applyBorder="1" applyAlignment="1">
      <alignment horizontal="center" vertical="center" wrapText="1"/>
      <protection locked="0"/>
    </xf>
    <xf numFmtId="0" fontId="16" fillId="2" borderId="28" xfId="6" applyFont="1" applyBorder="1" applyAlignment="1">
      <alignment horizontal="center" vertical="center" wrapText="1"/>
      <protection locked="0"/>
    </xf>
    <xf numFmtId="0" fontId="16" fillId="2" borderId="44" xfId="6" applyFont="1" applyBorder="1" applyAlignment="1">
      <alignment horizontal="center" vertical="center" wrapText="1"/>
      <protection locked="0"/>
    </xf>
    <xf numFmtId="0" fontId="16" fillId="2" borderId="60" xfId="6" applyFont="1" applyBorder="1" applyAlignment="1">
      <alignment horizontal="center" vertical="center" wrapText="1"/>
      <protection locked="0"/>
    </xf>
    <xf numFmtId="0" fontId="16" fillId="2" borderId="25" xfId="6" applyFont="1" applyBorder="1" applyAlignment="1">
      <alignment horizontal="center" vertical="center" wrapText="1"/>
      <protection locked="0"/>
    </xf>
    <xf numFmtId="0" fontId="16" fillId="2" borderId="24" xfId="6" applyFont="1" applyBorder="1" applyAlignment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31" fillId="0" borderId="0" xfId="0" applyFont="1"/>
    <xf numFmtId="164" fontId="16" fillId="2" borderId="13" xfId="6" applyNumberFormat="1" applyFont="1" applyBorder="1" applyAlignment="1">
      <alignment horizontal="center" vertical="center" wrapText="1"/>
      <protection locked="0"/>
    </xf>
    <xf numFmtId="164" fontId="16" fillId="2" borderId="10" xfId="6" applyNumberFormat="1" applyFont="1" applyBorder="1" applyAlignment="1">
      <alignment horizontal="center" vertical="center" wrapText="1"/>
      <protection locked="0"/>
    </xf>
    <xf numFmtId="164" fontId="6" fillId="2" borderId="13" xfId="6" applyNumberFormat="1" applyBorder="1" applyAlignment="1">
      <alignment horizontal="center" vertical="center" wrapText="1"/>
      <protection locked="0"/>
    </xf>
    <xf numFmtId="164" fontId="11" fillId="2" borderId="1" xfId="6" applyNumberFormat="1" applyFont="1" applyBorder="1" applyAlignment="1">
      <alignment horizontal="center" vertical="center" wrapText="1"/>
      <protection locked="0"/>
    </xf>
    <xf numFmtId="164" fontId="6" fillId="2" borderId="1" xfId="6" applyNumberFormat="1" applyBorder="1" applyAlignment="1">
      <alignment horizontal="center" vertical="center" wrapText="1"/>
      <protection locked="0"/>
    </xf>
    <xf numFmtId="164" fontId="0" fillId="0" borderId="1" xfId="0" applyNumberFormat="1" applyBorder="1"/>
    <xf numFmtId="164" fontId="16" fillId="2" borderId="1" xfId="6" applyNumberFormat="1" applyFont="1" applyBorder="1" applyAlignment="1">
      <alignment horizontal="center" vertical="center" wrapText="1"/>
      <protection locked="0"/>
    </xf>
    <xf numFmtId="164" fontId="16" fillId="2" borderId="8" xfId="6" applyNumberFormat="1" applyFont="1" applyBorder="1" applyAlignment="1">
      <alignment horizontal="center" vertical="center" wrapText="1"/>
      <protection locked="0"/>
    </xf>
    <xf numFmtId="164" fontId="16" fillId="2" borderId="6" xfId="6" applyNumberFormat="1" applyFont="1" applyBorder="1" applyAlignment="1">
      <alignment horizontal="center" vertical="center" wrapText="1"/>
      <protection locked="0"/>
    </xf>
    <xf numFmtId="164" fontId="6" fillId="2" borderId="6" xfId="6" applyNumberFormat="1" applyBorder="1" applyAlignment="1">
      <alignment horizontal="center" vertical="center" wrapText="1"/>
      <protection locked="0"/>
    </xf>
    <xf numFmtId="164" fontId="11" fillId="2" borderId="6" xfId="6" applyNumberFormat="1" applyFont="1" applyBorder="1" applyAlignment="1">
      <alignment horizontal="center" vertical="center" wrapText="1"/>
      <protection locked="0"/>
    </xf>
    <xf numFmtId="164" fontId="6" fillId="2" borderId="45" xfId="6" applyNumberFormat="1" applyBorder="1" applyAlignment="1">
      <alignment horizontal="center" vertical="center" wrapText="1"/>
      <protection locked="0"/>
    </xf>
    <xf numFmtId="164" fontId="0" fillId="0" borderId="6" xfId="0" applyNumberFormat="1" applyBorder="1"/>
    <xf numFmtId="164" fontId="0" fillId="0" borderId="0" xfId="0" applyNumberFormat="1"/>
    <xf numFmtId="164" fontId="16" fillId="2" borderId="26" xfId="6" applyNumberFormat="1" applyFont="1" applyBorder="1" applyAlignment="1">
      <alignment horizontal="center" vertical="center" wrapText="1"/>
      <protection locked="0"/>
    </xf>
    <xf numFmtId="164" fontId="16" fillId="2" borderId="19" xfId="6" applyNumberFormat="1" applyFont="1" applyBorder="1" applyAlignment="1">
      <alignment horizontal="center" vertical="center" wrapText="1"/>
      <protection locked="0"/>
    </xf>
    <xf numFmtId="164" fontId="16" fillId="2" borderId="27" xfId="6" applyNumberFormat="1" applyFont="1" applyBorder="1" applyAlignment="1">
      <alignment horizontal="center" vertical="center" wrapText="1"/>
      <protection locked="0"/>
    </xf>
    <xf numFmtId="164" fontId="16" fillId="2" borderId="41" xfId="6" applyNumberFormat="1" applyFont="1" applyBorder="1" applyAlignment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2" borderId="19" xfId="6" applyNumberFormat="1" applyBorder="1" applyAlignment="1">
      <alignment horizontal="center" vertical="center" wrapText="1"/>
      <protection locked="0"/>
    </xf>
    <xf numFmtId="164" fontId="6" fillId="2" borderId="27" xfId="6" applyNumberFormat="1" applyBorder="1" applyAlignment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2" borderId="36" xfId="6" applyNumberFormat="1" applyFont="1" applyBorder="1" applyAlignment="1">
      <alignment horizontal="center" vertical="center" wrapText="1"/>
      <protection locked="0"/>
    </xf>
    <xf numFmtId="164" fontId="6" fillId="2" borderId="12" xfId="6" applyNumberFormat="1" applyBorder="1" applyAlignment="1">
      <alignment horizontal="center" vertical="center" wrapText="1"/>
      <protection locked="0"/>
    </xf>
    <xf numFmtId="164" fontId="16" fillId="2" borderId="58" xfId="6" applyNumberFormat="1" applyFont="1" applyBorder="1" applyAlignment="1">
      <alignment horizontal="center" vertical="center" wrapText="1"/>
      <protection locked="0"/>
    </xf>
    <xf numFmtId="164" fontId="6" fillId="2" borderId="31" xfId="6" applyNumberFormat="1" applyBorder="1" applyAlignment="1">
      <alignment horizontal="center" vertical="center" wrapText="1"/>
      <protection locked="0"/>
    </xf>
    <xf numFmtId="164" fontId="16" fillId="2" borderId="35" xfId="6" applyNumberFormat="1" applyFont="1" applyBorder="1" applyAlignment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/>
    <xf numFmtId="164" fontId="0" fillId="0" borderId="8" xfId="0" applyNumberFormat="1" applyBorder="1" applyAlignment="1"/>
    <xf numFmtId="164" fontId="0" fillId="0" borderId="6" xfId="0" applyNumberFormat="1" applyBorder="1" applyAlignment="1"/>
    <xf numFmtId="164" fontId="12" fillId="0" borderId="1" xfId="0" applyNumberFormat="1" applyFont="1" applyBorder="1"/>
    <xf numFmtId="164" fontId="8" fillId="0" borderId="0" xfId="5" applyNumberFormat="1" applyBorder="1">
      <alignment vertical="center" wrapText="1"/>
      <protection locked="0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164" fontId="22" fillId="0" borderId="1" xfId="0" applyNumberFormat="1" applyFont="1" applyBorder="1" applyAlignment="1">
      <alignment horizontal="right" wrapText="1"/>
    </xf>
    <xf numFmtId="164" fontId="22" fillId="0" borderId="8" xfId="0" applyNumberFormat="1" applyFont="1" applyBorder="1" applyAlignment="1">
      <alignment horizontal="right" wrapText="1"/>
    </xf>
    <xf numFmtId="164" fontId="0" fillId="0" borderId="1" xfId="0" applyNumberFormat="1" applyBorder="1" applyAlignment="1">
      <alignment wrapText="1"/>
    </xf>
    <xf numFmtId="0" fontId="12" fillId="0" borderId="2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 applyAlignment="1">
      <alignment horizontal="right" wrapText="1"/>
    </xf>
    <xf numFmtId="164" fontId="10" fillId="0" borderId="8" xfId="0" applyNumberFormat="1" applyFont="1" applyBorder="1" applyAlignment="1">
      <alignment horizontal="right" wrapText="1"/>
    </xf>
    <xf numFmtId="164" fontId="0" fillId="0" borderId="9" xfId="0" applyNumberFormat="1" applyBorder="1"/>
    <xf numFmtId="164" fontId="0" fillId="0" borderId="47" xfId="0" applyNumberFormat="1" applyBorder="1"/>
    <xf numFmtId="164" fontId="10" fillId="0" borderId="49" xfId="0" applyNumberFormat="1" applyFont="1" applyBorder="1" applyAlignment="1">
      <alignment horizontal="right" vertical="center"/>
    </xf>
    <xf numFmtId="164" fontId="1" fillId="0" borderId="1" xfId="0" applyNumberFormat="1" applyFont="1" applyBorder="1"/>
    <xf numFmtId="0" fontId="18" fillId="0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1" fontId="2" fillId="0" borderId="0" xfId="2" applyFont="1" applyBorder="1" applyAlignment="1">
      <alignment horizontal="left" vertical="center"/>
    </xf>
    <xf numFmtId="4" fontId="3" fillId="0" borderId="5" xfId="0" applyNumberFormat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23" fillId="0" borderId="1" xfId="5" applyFont="1" applyFill="1" applyBorder="1" applyAlignment="1">
      <alignment vertical="center" wrapText="1"/>
      <protection locked="0"/>
    </xf>
    <xf numFmtId="0" fontId="36" fillId="0" borderId="1" xfId="0" applyFont="1" applyBorder="1" applyAlignment="1">
      <alignment vertical="center" wrapText="1"/>
    </xf>
    <xf numFmtId="0" fontId="37" fillId="0" borderId="1" xfId="5" applyFont="1" applyFill="1" applyBorder="1" applyAlignment="1">
      <alignment vertical="center" wrapText="1"/>
      <protection locked="0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/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14" fontId="23" fillId="0" borderId="0" xfId="5" applyNumberFormat="1" applyFont="1" applyBorder="1" applyAlignment="1">
      <alignment horizontal="left" vertical="center" wrapText="1"/>
      <protection locked="0"/>
    </xf>
    <xf numFmtId="4" fontId="2" fillId="0" borderId="0" xfId="8" applyFont="1" applyBorder="1">
      <alignment horizontal="right" vertical="center" wrapText="1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0" fontId="9" fillId="0" borderId="0" xfId="0" applyFont="1"/>
    <xf numFmtId="4" fontId="32" fillId="0" borderId="0" xfId="9" applyFont="1" applyBorder="1">
      <alignment horizontal="right" vertical="center" wrapText="1"/>
      <protection locked="0"/>
    </xf>
    <xf numFmtId="49" fontId="18" fillId="0" borderId="0" xfId="0" applyNumberFormat="1" applyFont="1"/>
    <xf numFmtId="0" fontId="8" fillId="0" borderId="0" xfId="5" applyNumberFormat="1" applyBorder="1">
      <alignment vertical="center" wrapText="1"/>
      <protection locked="0"/>
    </xf>
    <xf numFmtId="8" fontId="27" fillId="0" borderId="1" xfId="0" applyNumberFormat="1" applyFont="1" applyBorder="1" applyAlignment="1">
      <alignment horizontal="center"/>
    </xf>
    <xf numFmtId="0" fontId="8" fillId="0" borderId="0" xfId="5" applyBorder="1" applyAlignment="1">
      <alignment horizontal="left" vertical="center" wrapText="1"/>
      <protection locked="0"/>
    </xf>
    <xf numFmtId="0" fontId="8" fillId="0" borderId="0" xfId="5" applyBorder="1" applyAlignment="1">
      <alignment horizontal="right" vertical="center" wrapText="1"/>
      <protection locked="0"/>
    </xf>
    <xf numFmtId="0" fontId="18" fillId="0" borderId="38" xfId="0" applyFont="1" applyBorder="1" applyAlignment="1">
      <alignment wrapText="1"/>
    </xf>
    <xf numFmtId="0" fontId="33" fillId="0" borderId="38" xfId="0" applyFont="1" applyBorder="1" applyAlignment="1">
      <alignment wrapText="1"/>
    </xf>
    <xf numFmtId="0" fontId="33" fillId="0" borderId="39" xfId="0" applyFont="1" applyBorder="1" applyAlignment="1">
      <alignment wrapText="1"/>
    </xf>
    <xf numFmtId="0" fontId="18" fillId="0" borderId="40" xfId="0" applyFont="1" applyBorder="1" applyAlignment="1">
      <alignment wrapText="1"/>
    </xf>
    <xf numFmtId="1" fontId="32" fillId="0" borderId="2" xfId="2" applyFont="1" applyFill="1" applyBorder="1" applyAlignment="1">
      <alignment vertical="center"/>
    </xf>
    <xf numFmtId="0" fontId="18" fillId="0" borderId="0" xfId="0" applyFont="1" applyBorder="1" applyAlignment="1"/>
    <xf numFmtId="0" fontId="18" fillId="0" borderId="40" xfId="0" applyFont="1" applyBorder="1" applyAlignment="1"/>
    <xf numFmtId="0" fontId="18" fillId="0" borderId="8" xfId="0" applyFont="1" applyBorder="1" applyAlignment="1"/>
    <xf numFmtId="1" fontId="2" fillId="0" borderId="2" xfId="2" applyFont="1" applyFill="1" applyBorder="1" applyAlignment="1">
      <alignment horizontal="left" vertical="center"/>
    </xf>
    <xf numFmtId="1" fontId="32" fillId="0" borderId="2" xfId="2" applyFont="1" applyFill="1" applyBorder="1">
      <alignment horizontal="center" vertical="center"/>
    </xf>
    <xf numFmtId="0" fontId="28" fillId="0" borderId="8" xfId="0" applyFont="1" applyBorder="1" applyAlignment="1"/>
    <xf numFmtId="1" fontId="32" fillId="0" borderId="2" xfId="2" applyFont="1" applyFill="1" applyBorder="1" applyAlignment="1">
      <alignment horizontal="center" vertical="center"/>
    </xf>
    <xf numFmtId="49" fontId="32" fillId="0" borderId="2" xfId="2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/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0" fontId="0" fillId="0" borderId="8" xfId="0" applyFont="1" applyBorder="1" applyAlignment="1">
      <alignment vertical="center" wrapText="1"/>
    </xf>
    <xf numFmtId="0" fontId="12" fillId="0" borderId="1" xfId="0" applyFont="1" applyBorder="1" applyAlignment="1">
      <alignment horizontal="left" wrapText="1"/>
    </xf>
    <xf numFmtId="1" fontId="4" fillId="0" borderId="0" xfId="2" applyBorder="1" applyAlignment="1" applyProtection="1">
      <alignment horizontal="left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" fontId="8" fillId="0" borderId="0" xfId="5" applyNumberFormat="1" applyBorder="1">
      <alignment vertical="center" wrapText="1"/>
      <protection locked="0"/>
    </xf>
    <xf numFmtId="164" fontId="16" fillId="2" borderId="13" xfId="6" applyNumberFormat="1" applyFont="1" applyBorder="1" applyAlignment="1">
      <alignment horizontal="right" vertical="center" wrapText="1"/>
      <protection locked="0"/>
    </xf>
    <xf numFmtId="164" fontId="16" fillId="2" borderId="6" xfId="6" applyNumberFormat="1" applyFont="1" applyBorder="1" applyAlignment="1">
      <alignment horizontal="right" vertical="center" wrapText="1"/>
      <protection locked="0"/>
    </xf>
    <xf numFmtId="0" fontId="8" fillId="0" borderId="0" xfId="5" applyBorder="1" applyAlignment="1">
      <alignment vertical="center"/>
      <protection locked="0"/>
    </xf>
    <xf numFmtId="164" fontId="6" fillId="0" borderId="0" xfId="7" applyNumberFormat="1" applyBorder="1" applyAlignment="1">
      <alignment vertical="center"/>
      <protection locked="0"/>
    </xf>
    <xf numFmtId="164" fontId="16" fillId="0" borderId="0" xfId="7" applyNumberFormat="1" applyFont="1" applyBorder="1" applyAlignment="1">
      <alignment vertical="center"/>
      <protection locked="0"/>
    </xf>
    <xf numFmtId="164" fontId="11" fillId="0" borderId="0" xfId="7" applyNumberFormat="1" applyFont="1" applyBorder="1" applyAlignment="1">
      <alignment vertical="center"/>
      <protection locked="0"/>
    </xf>
    <xf numFmtId="14" fontId="8" fillId="0" borderId="0" xfId="5" applyNumberFormat="1" applyBorder="1" applyAlignment="1">
      <alignment horizontal="left" vertical="center" wrapText="1"/>
      <protection locked="0"/>
    </xf>
    <xf numFmtId="0" fontId="0" fillId="0" borderId="0" xfId="0" applyFont="1"/>
    <xf numFmtId="164" fontId="4" fillId="0" borderId="0" xfId="2" applyNumberFormat="1" applyBorder="1" applyProtection="1">
      <alignment horizontal="center" vertical="center"/>
      <protection locked="0"/>
    </xf>
    <xf numFmtId="164" fontId="4" fillId="0" borderId="0" xfId="9" applyNumberFormat="1" applyBorder="1">
      <alignment horizontal="right" vertical="center" wrapText="1"/>
      <protection locked="0"/>
    </xf>
    <xf numFmtId="164" fontId="6" fillId="0" borderId="0" xfId="8" applyNumberFormat="1" applyBorder="1">
      <alignment horizontal="right" vertical="center" wrapText="1"/>
    </xf>
    <xf numFmtId="164" fontId="6" fillId="0" borderId="0" xfId="7" applyNumberFormat="1" applyBorder="1">
      <alignment horizontal="center" vertical="center"/>
      <protection locked="0"/>
    </xf>
    <xf numFmtId="164" fontId="6" fillId="0" borderId="0" xfId="4" applyNumberFormat="1" applyBorder="1" applyProtection="1">
      <alignment vertical="center" wrapText="1"/>
      <protection locked="0"/>
    </xf>
    <xf numFmtId="0" fontId="4" fillId="0" borderId="2" xfId="6" applyFont="1" applyFill="1" applyBorder="1" applyAlignment="1">
      <alignment horizontal="center" vertical="center" wrapText="1"/>
      <protection locked="0"/>
    </xf>
    <xf numFmtId="0" fontId="4" fillId="0" borderId="1" xfId="6" applyFont="1" applyFill="1" applyBorder="1" applyAlignment="1">
      <alignment horizontal="left" vertical="center" wrapText="1"/>
      <protection locked="0"/>
    </xf>
    <xf numFmtId="164" fontId="16" fillId="0" borderId="13" xfId="6" applyNumberFormat="1" applyFont="1" applyFill="1" applyBorder="1" applyAlignment="1">
      <alignment horizontal="right" vertical="center" wrapText="1"/>
      <protection locked="0"/>
    </xf>
    <xf numFmtId="164" fontId="6" fillId="0" borderId="13" xfId="6" applyNumberFormat="1" applyFill="1" applyBorder="1" applyAlignment="1">
      <alignment horizontal="center" vertical="center" wrapText="1"/>
      <protection locked="0"/>
    </xf>
    <xf numFmtId="164" fontId="16" fillId="0" borderId="1" xfId="6" applyNumberFormat="1" applyFont="1" applyFill="1" applyBorder="1" applyAlignment="1">
      <alignment horizontal="center" vertical="center" wrapText="1"/>
      <protection locked="0"/>
    </xf>
    <xf numFmtId="164" fontId="16" fillId="0" borderId="8" xfId="6" applyNumberFormat="1" applyFont="1" applyFill="1" applyBorder="1" applyAlignment="1">
      <alignment horizontal="center" vertical="center" wrapText="1"/>
      <protection locked="0"/>
    </xf>
    <xf numFmtId="164" fontId="0" fillId="0" borderId="0" xfId="0" applyNumberFormat="1" applyFill="1"/>
    <xf numFmtId="0" fontId="20" fillId="0" borderId="1" xfId="5" applyFont="1" applyBorder="1" applyAlignment="1">
      <alignment horizontal="left" vertical="center" wrapText="1" indent="1"/>
      <protection locked="0"/>
    </xf>
    <xf numFmtId="164" fontId="18" fillId="0" borderId="0" xfId="0" applyNumberFormat="1" applyFont="1"/>
    <xf numFmtId="164" fontId="18" fillId="0" borderId="0" xfId="0" applyNumberFormat="1" applyFont="1" applyBorder="1" applyAlignment="1">
      <alignment wrapText="1"/>
    </xf>
    <xf numFmtId="164" fontId="33" fillId="0" borderId="0" xfId="0" applyNumberFormat="1" applyFont="1" applyBorder="1" applyAlignment="1">
      <alignment vertical="center" wrapText="1"/>
    </xf>
    <xf numFmtId="164" fontId="0" fillId="0" borderId="0" xfId="0" applyNumberFormat="1" applyFont="1"/>
    <xf numFmtId="164" fontId="9" fillId="0" borderId="0" xfId="0" applyNumberFormat="1" applyFont="1"/>
    <xf numFmtId="164" fontId="16" fillId="2" borderId="28" xfId="6" applyNumberFormat="1" applyFont="1" applyBorder="1" applyAlignment="1">
      <alignment horizontal="center" vertical="center" wrapText="1"/>
      <protection locked="0"/>
    </xf>
    <xf numFmtId="164" fontId="0" fillId="0" borderId="0" xfId="0" applyNumberFormat="1" applyFill="1" applyBorder="1"/>
    <xf numFmtId="164" fontId="0" fillId="0" borderId="24" xfId="0" applyNumberFormat="1" applyFill="1" applyBorder="1"/>
    <xf numFmtId="164" fontId="0" fillId="0" borderId="22" xfId="0" applyNumberFormat="1" applyBorder="1" applyAlignment="1"/>
    <xf numFmtId="4" fontId="0" fillId="0" borderId="0" xfId="0" applyNumberFormat="1" applyFill="1"/>
    <xf numFmtId="0" fontId="8" fillId="0" borderId="0" xfId="5" applyFill="1" applyBorder="1" applyAlignment="1">
      <alignment horizontal="right" vertical="center" wrapText="1"/>
      <protection locked="0"/>
    </xf>
    <xf numFmtId="0" fontId="9" fillId="0" borderId="0" xfId="0" applyFont="1" applyFill="1" applyAlignment="1">
      <alignment horizontal="right"/>
    </xf>
    <xf numFmtId="0" fontId="12" fillId="0" borderId="8" xfId="0" applyFont="1" applyBorder="1" applyAlignment="1">
      <alignment horizontal="center"/>
    </xf>
    <xf numFmtId="164" fontId="0" fillId="0" borderId="7" xfId="0" applyNumberFormat="1" applyBorder="1" applyAlignment="1"/>
    <xf numFmtId="165" fontId="0" fillId="0" borderId="0" xfId="0" applyNumberFormat="1"/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164" fontId="17" fillId="0" borderId="0" xfId="15" applyNumberFormat="1" applyFont="1" applyAlignment="1">
      <alignment horizontal="right" vertical="top"/>
    </xf>
    <xf numFmtId="0" fontId="8" fillId="0" borderId="1" xfId="5" applyBorder="1">
      <alignment vertical="center" wrapText="1"/>
      <protection locked="0"/>
    </xf>
    <xf numFmtId="0" fontId="0" fillId="0" borderId="0" xfId="0"/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0" fontId="0" fillId="0" borderId="0" xfId="0" applyFill="1"/>
    <xf numFmtId="0" fontId="20" fillId="0" borderId="1" xfId="5" applyFont="1" applyBorder="1">
      <alignment vertical="center" wrapText="1"/>
      <protection locked="0"/>
    </xf>
    <xf numFmtId="4" fontId="0" fillId="0" borderId="0" xfId="0" applyNumberFormat="1"/>
    <xf numFmtId="0" fontId="6" fillId="2" borderId="29" xfId="6" applyBorder="1">
      <alignment horizontal="center" vertical="center" wrapText="1"/>
      <protection locked="0"/>
    </xf>
    <xf numFmtId="4" fontId="4" fillId="0" borderId="8" xfId="9" applyFill="1" applyBorder="1">
      <alignment horizontal="right" vertical="center" wrapText="1"/>
      <protection locked="0"/>
    </xf>
    <xf numFmtId="4" fontId="0" fillId="0" borderId="0" xfId="0" applyNumberFormat="1" applyFill="1"/>
    <xf numFmtId="4" fontId="4" fillId="0" borderId="8" xfId="14" applyFill="1" applyBorder="1">
      <alignment horizontal="right" vertical="center" wrapText="1"/>
    </xf>
    <xf numFmtId="4" fontId="4" fillId="0" borderId="30" xfId="9" applyFill="1" applyBorder="1">
      <alignment horizontal="right" vertical="center" wrapText="1"/>
      <protection locked="0"/>
    </xf>
    <xf numFmtId="4" fontId="6" fillId="0" borderId="7" xfId="8" applyFill="1" applyBorder="1">
      <alignment horizontal="right" vertical="center" wrapText="1"/>
    </xf>
    <xf numFmtId="0" fontId="0" fillId="3" borderId="0" xfId="0" applyFill="1"/>
    <xf numFmtId="4" fontId="0" fillId="3" borderId="0" xfId="0" applyNumberFormat="1" applyFill="1"/>
    <xf numFmtId="4" fontId="2" fillId="0" borderId="1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0" fontId="18" fillId="0" borderId="1" xfId="0" applyFont="1" applyBorder="1" applyAlignment="1"/>
    <xf numFmtId="164" fontId="16" fillId="0" borderId="13" xfId="6" applyNumberFormat="1" applyFont="1" applyFill="1" applyBorder="1" applyAlignment="1">
      <alignment horizontal="center" vertical="center" wrapText="1"/>
      <protection locked="0"/>
    </xf>
    <xf numFmtId="164" fontId="16" fillId="0" borderId="7" xfId="6" applyNumberFormat="1" applyFont="1" applyFill="1" applyBorder="1" applyAlignment="1">
      <alignment horizontal="center" vertical="center" wrapText="1"/>
      <protection locked="0"/>
    </xf>
    <xf numFmtId="166" fontId="0" fillId="0" borderId="0" xfId="0" applyNumberFormat="1"/>
    <xf numFmtId="165" fontId="39" fillId="0" borderId="61" xfId="15" applyNumberFormat="1" applyFont="1" applyBorder="1" applyAlignment="1">
      <alignment horizontal="right" vertical="center"/>
    </xf>
    <xf numFmtId="0" fontId="0" fillId="0" borderId="0" xfId="0"/>
    <xf numFmtId="164" fontId="0" fillId="0" borderId="0" xfId="0" applyNumberFormat="1"/>
    <xf numFmtId="1" fontId="4" fillId="0" borderId="43" xfId="2" applyBorder="1" applyProtection="1">
      <alignment horizontal="center" vertical="center"/>
      <protection locked="0"/>
    </xf>
    <xf numFmtId="0" fontId="20" fillId="0" borderId="9" xfId="5" applyFont="1" applyBorder="1">
      <alignment vertical="center" wrapText="1"/>
      <protection locked="0"/>
    </xf>
    <xf numFmtId="4" fontId="2" fillId="0" borderId="7" xfId="8" applyFont="1" applyBorder="1">
      <alignment horizontal="right" vertical="center" wrapText="1"/>
    </xf>
    <xf numFmtId="165" fontId="18" fillId="0" borderId="62" xfId="15" applyNumberFormat="1" applyFont="1" applyFill="1" applyBorder="1" applyAlignment="1">
      <alignment horizontal="right" vertical="center"/>
    </xf>
    <xf numFmtId="0" fontId="18" fillId="0" borderId="12" xfId="0" applyFont="1" applyBorder="1"/>
    <xf numFmtId="0" fontId="0" fillId="0" borderId="6" xfId="0" applyFont="1" applyBorder="1" applyAlignment="1"/>
    <xf numFmtId="0" fontId="18" fillId="0" borderId="6" xfId="0" applyFont="1" applyBorder="1" applyAlignment="1"/>
    <xf numFmtId="0" fontId="18" fillId="0" borderId="7" xfId="0" applyFont="1" applyBorder="1" applyAlignment="1"/>
    <xf numFmtId="1" fontId="32" fillId="0" borderId="11" xfId="2" applyNumberFormat="1" applyFont="1" applyFill="1" applyBorder="1">
      <alignment horizontal="center" vertical="center"/>
    </xf>
    <xf numFmtId="4" fontId="2" fillId="0" borderId="4" xfId="4" applyFont="1" applyFill="1" applyBorder="1">
      <alignment vertical="center" wrapText="1"/>
    </xf>
    <xf numFmtId="1" fontId="32" fillId="0" borderId="2" xfId="2" applyNumberFormat="1" applyFont="1" applyFill="1" applyBorder="1" applyAlignment="1">
      <alignment horizontal="center" vertical="center"/>
    </xf>
    <xf numFmtId="4" fontId="2" fillId="0" borderId="1" xfId="4" applyFont="1" applyFill="1" applyBorder="1" applyAlignment="1">
      <alignment horizontal="left" vertical="center" wrapText="1"/>
    </xf>
    <xf numFmtId="1" fontId="32" fillId="0" borderId="1" xfId="2" applyFont="1" applyFill="1" applyBorder="1" applyAlignment="1">
      <alignment vertical="center"/>
    </xf>
    <xf numFmtId="164" fontId="4" fillId="2" borderId="13" xfId="6" applyNumberFormat="1" applyFont="1" applyBorder="1" applyAlignment="1">
      <alignment horizontal="center" vertical="center" wrapText="1"/>
      <protection locked="0"/>
    </xf>
    <xf numFmtId="164" fontId="17" fillId="2" borderId="1" xfId="6" applyNumberFormat="1" applyFont="1" applyBorder="1" applyAlignment="1">
      <alignment horizontal="center" vertical="center" wrapText="1"/>
      <protection locked="0"/>
    </xf>
    <xf numFmtId="164" fontId="4" fillId="0" borderId="13" xfId="6" applyNumberFormat="1" applyFont="1" applyFill="1" applyBorder="1" applyAlignment="1">
      <alignment horizontal="center" vertical="center" wrapText="1"/>
      <protection locked="0"/>
    </xf>
    <xf numFmtId="164" fontId="17" fillId="0" borderId="1" xfId="6" applyNumberFormat="1" applyFont="1" applyFill="1" applyBorder="1" applyAlignment="1">
      <alignment horizontal="center" vertical="center" wrapText="1"/>
      <protection locked="0"/>
    </xf>
    <xf numFmtId="164" fontId="4" fillId="2" borderId="6" xfId="6" applyNumberFormat="1" applyFont="1" applyBorder="1" applyAlignment="1">
      <alignment horizontal="center" vertical="center" wrapText="1"/>
      <protection locked="0"/>
    </xf>
    <xf numFmtId="164" fontId="4" fillId="2" borderId="1" xfId="6" applyNumberFormat="1" applyFont="1" applyBorder="1" applyAlignment="1">
      <alignment horizontal="center" vertical="center" wrapText="1"/>
      <protection locked="0"/>
    </xf>
    <xf numFmtId="164" fontId="0" fillId="0" borderId="1" xfId="0" applyNumberFormat="1" applyFont="1" applyBorder="1"/>
    <xf numFmtId="164" fontId="4" fillId="0" borderId="1" xfId="6" applyNumberFormat="1" applyFont="1" applyFill="1" applyBorder="1" applyAlignment="1">
      <alignment horizontal="center" vertical="center" wrapText="1"/>
      <protection locked="0"/>
    </xf>
    <xf numFmtId="164" fontId="0" fillId="0" borderId="1" xfId="0" applyNumberFormat="1" applyFont="1" applyFill="1" applyBorder="1"/>
    <xf numFmtId="164" fontId="16" fillId="0" borderId="20" xfId="6" applyNumberFormat="1" applyFont="1" applyFill="1" applyBorder="1" applyAlignment="1">
      <alignment horizontal="center" vertical="center" wrapText="1"/>
      <protection locked="0"/>
    </xf>
    <xf numFmtId="164" fontId="16" fillId="0" borderId="34" xfId="6" applyNumberFormat="1" applyFont="1" applyFill="1" applyBorder="1" applyAlignment="1">
      <alignment horizontal="center" vertical="center" wrapText="1"/>
      <protection locked="0"/>
    </xf>
    <xf numFmtId="164" fontId="16" fillId="0" borderId="26" xfId="6" applyNumberFormat="1" applyFont="1" applyFill="1" applyBorder="1" applyAlignment="1">
      <alignment horizontal="center" vertical="center" wrapText="1"/>
      <protection locked="0"/>
    </xf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4" fontId="4" fillId="0" borderId="64" xfId="9" applyFill="1" applyBorder="1">
      <alignment horizontal="right" vertical="center" wrapText="1"/>
      <protection locked="0"/>
    </xf>
    <xf numFmtId="4" fontId="4" fillId="0" borderId="64" xfId="14" applyFill="1" applyBorder="1">
      <alignment horizontal="right" vertical="center" wrapText="1"/>
    </xf>
    <xf numFmtId="0" fontId="0" fillId="0" borderId="65" xfId="0" applyBorder="1"/>
    <xf numFmtId="4" fontId="6" fillId="0" borderId="66" xfId="8" applyFill="1" applyBorder="1">
      <alignment horizontal="right" vertical="center" wrapText="1"/>
    </xf>
    <xf numFmtId="164" fontId="0" fillId="0" borderId="8" xfId="0" applyNumberFormat="1" applyFont="1" applyFill="1" applyBorder="1" applyProtection="1">
      <protection locked="0"/>
    </xf>
    <xf numFmtId="164" fontId="40" fillId="0" borderId="8" xfId="0" applyNumberFormat="1" applyFont="1" applyFill="1" applyBorder="1" applyProtection="1">
      <protection locked="0"/>
    </xf>
    <xf numFmtId="4" fontId="18" fillId="0" borderId="8" xfId="9" applyFont="1" applyFill="1" applyBorder="1">
      <alignment horizontal="right" vertical="center" wrapText="1"/>
      <protection locked="0"/>
    </xf>
    <xf numFmtId="164" fontId="40" fillId="0" borderId="47" xfId="0" applyNumberFormat="1" applyFont="1" applyFill="1" applyBorder="1" applyProtection="1">
      <protection locked="0"/>
    </xf>
    <xf numFmtId="0" fontId="18" fillId="0" borderId="1" xfId="0" applyFont="1" applyBorder="1" applyAlignment="1"/>
    <xf numFmtId="0" fontId="22" fillId="0" borderId="1" xfId="0" applyFont="1" applyBorder="1" applyAlignment="1">
      <alignment horizontal="center" vertical="center"/>
    </xf>
    <xf numFmtId="164" fontId="17" fillId="2" borderId="13" xfId="6" applyNumberFormat="1" applyFont="1" applyBorder="1" applyAlignment="1">
      <alignment horizontal="center" vertical="center" wrapText="1"/>
      <protection locked="0"/>
    </xf>
    <xf numFmtId="164" fontId="27" fillId="2" borderId="13" xfId="6" applyNumberFormat="1" applyFont="1" applyBorder="1" applyAlignment="1">
      <alignment horizontal="center" vertical="center" wrapText="1"/>
      <protection locked="0"/>
    </xf>
    <xf numFmtId="4" fontId="4" fillId="0" borderId="21" xfId="9" applyFont="1" applyFill="1" applyBorder="1">
      <alignment horizontal="right" vertical="center" wrapText="1"/>
      <protection locked="0"/>
    </xf>
    <xf numFmtId="1" fontId="2" fillId="0" borderId="0" xfId="3" applyFont="1" applyProtection="1">
      <alignment horizontal="left" vertical="center"/>
      <protection locked="0"/>
    </xf>
    <xf numFmtId="49" fontId="0" fillId="0" borderId="2" xfId="0" applyNumberFormat="1" applyFont="1" applyBorder="1" applyAlignment="1">
      <alignment horizontal="center" vertical="center"/>
    </xf>
    <xf numFmtId="164" fontId="0" fillId="3" borderId="1" xfId="0" applyNumberFormat="1" applyFont="1" applyFill="1" applyBorder="1"/>
    <xf numFmtId="1" fontId="4" fillId="3" borderId="0" xfId="2" applyFill="1" applyBorder="1" applyAlignment="1" applyProtection="1">
      <alignment horizontal="left" vertical="center"/>
      <protection locked="0"/>
    </xf>
    <xf numFmtId="0" fontId="6" fillId="2" borderId="16" xfId="6" applyBorder="1">
      <alignment horizontal="center" vertical="center" wrapText="1"/>
      <protection locked="0"/>
    </xf>
    <xf numFmtId="4" fontId="4" fillId="0" borderId="21" xfId="9" applyBorder="1">
      <alignment horizontal="right" vertical="center" wrapText="1"/>
      <protection locked="0"/>
    </xf>
    <xf numFmtId="4" fontId="6" fillId="0" borderId="53" xfId="8" applyFont="1" applyFill="1" applyBorder="1">
      <alignment horizontal="right" vertical="center" wrapText="1"/>
    </xf>
    <xf numFmtId="0" fontId="6" fillId="2" borderId="63" xfId="6" applyBorder="1">
      <alignment horizontal="center" vertical="center" wrapText="1"/>
      <protection locked="0"/>
    </xf>
    <xf numFmtId="165" fontId="38" fillId="0" borderId="67" xfId="15" applyNumberFormat="1" applyFont="1" applyBorder="1" applyAlignment="1">
      <alignment horizontal="right" vertical="center"/>
    </xf>
    <xf numFmtId="4" fontId="4" fillId="0" borderId="64" xfId="9" applyFont="1" applyFill="1" applyBorder="1">
      <alignment horizontal="right" vertical="center" wrapText="1"/>
      <protection locked="0"/>
    </xf>
    <xf numFmtId="165" fontId="39" fillId="0" borderId="67" xfId="15" applyNumberFormat="1" applyFont="1" applyBorder="1" applyAlignment="1">
      <alignment horizontal="right" vertical="center"/>
    </xf>
    <xf numFmtId="4" fontId="4" fillId="0" borderId="64" xfId="9" applyFont="1" applyBorder="1">
      <alignment horizontal="right" vertical="center" wrapText="1"/>
      <protection locked="0"/>
    </xf>
    <xf numFmtId="0" fontId="0" fillId="0" borderId="66" xfId="0" applyBorder="1"/>
    <xf numFmtId="0" fontId="6" fillId="0" borderId="68" xfId="6" applyFill="1" applyBorder="1">
      <alignment horizontal="center" vertical="center" wrapText="1"/>
      <protection locked="0"/>
    </xf>
    <xf numFmtId="4" fontId="4" fillId="0" borderId="63" xfId="9" applyFill="1" applyBorder="1">
      <alignment horizontal="right" vertical="center" wrapText="1"/>
      <protection locked="0"/>
    </xf>
    <xf numFmtId="0" fontId="0" fillId="0" borderId="65" xfId="0" applyFill="1" applyBorder="1"/>
    <xf numFmtId="165" fontId="38" fillId="0" borderId="67" xfId="0" applyNumberFormat="1" applyFont="1" applyFill="1" applyBorder="1" applyAlignment="1">
      <alignment horizontal="right" vertical="center"/>
    </xf>
    <xf numFmtId="165" fontId="38" fillId="0" borderId="67" xfId="15" applyNumberFormat="1" applyFont="1" applyFill="1" applyBorder="1" applyAlignment="1">
      <alignment horizontal="right" vertical="center"/>
    </xf>
    <xf numFmtId="165" fontId="39" fillId="0" borderId="67" xfId="0" applyNumberFormat="1" applyFont="1" applyFill="1" applyBorder="1" applyAlignment="1">
      <alignment horizontal="right" vertical="center"/>
    </xf>
    <xf numFmtId="164" fontId="15" fillId="0" borderId="1" xfId="0" applyNumberFormat="1" applyFont="1" applyFill="1" applyBorder="1"/>
    <xf numFmtId="164" fontId="1" fillId="3" borderId="1" xfId="0" applyNumberFormat="1" applyFont="1" applyFill="1" applyBorder="1"/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30" xfId="0" applyFont="1" applyBorder="1" applyAlignment="1">
      <alignment wrapText="1"/>
    </xf>
    <xf numFmtId="0" fontId="18" fillId="0" borderId="1" xfId="0" applyFont="1" applyBorder="1" applyAlignment="1"/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0" fillId="0" borderId="20" xfId="0" applyFont="1" applyBorder="1" applyAlignment="1"/>
    <xf numFmtId="0" fontId="10" fillId="0" borderId="21" xfId="0" applyFont="1" applyBorder="1" applyAlignment="1"/>
    <xf numFmtId="0" fontId="10" fillId="0" borderId="22" xfId="0" applyFont="1" applyBorder="1" applyAlignment="1"/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30" xfId="0" applyFont="1" applyBorder="1" applyAlignment="1"/>
    <xf numFmtId="1" fontId="2" fillId="0" borderId="0" xfId="2" applyFont="1" applyBorder="1" applyAlignment="1">
      <alignment horizontal="left" vertical="center"/>
    </xf>
    <xf numFmtId="1" fontId="32" fillId="0" borderId="1" xfId="2" applyNumberFormat="1" applyFont="1" applyFill="1" applyBorder="1" applyAlignment="1">
      <alignment horizontal="center" vertical="center"/>
    </xf>
    <xf numFmtId="4" fontId="2" fillId="0" borderId="1" xfId="4" applyFont="1" applyFill="1" applyBorder="1" applyAlignment="1">
      <alignment horizontal="left" vertical="center" wrapText="1"/>
    </xf>
    <xf numFmtId="4" fontId="2" fillId="0" borderId="9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4" fontId="2" fillId="0" borderId="1" xfId="4" applyFont="1" applyFill="1" applyBorder="1" applyAlignment="1">
      <alignment vertical="center" wrapText="1"/>
    </xf>
    <xf numFmtId="4" fontId="35" fillId="0" borderId="1" xfId="4" applyFont="1" applyFill="1" applyBorder="1" applyAlignment="1">
      <alignment vertical="center" wrapText="1"/>
    </xf>
    <xf numFmtId="4" fontId="35" fillId="0" borderId="8" xfId="4" applyFont="1" applyFill="1" applyBorder="1" applyAlignment="1">
      <alignment vertical="center" wrapText="1"/>
    </xf>
    <xf numFmtId="0" fontId="2" fillId="0" borderId="1" xfId="5" applyFont="1" applyFill="1" applyBorder="1" applyAlignment="1">
      <alignment vertical="center" wrapText="1"/>
      <protection locked="0"/>
    </xf>
    <xf numFmtId="4" fontId="32" fillId="0" borderId="1" xfId="4" applyFont="1" applyFill="1" applyBorder="1" applyAlignment="1">
      <alignment horizontal="left" vertical="center" wrapText="1"/>
    </xf>
    <xf numFmtId="4" fontId="35" fillId="0" borderId="1" xfId="4" applyFont="1" applyFill="1" applyBorder="1" applyAlignment="1">
      <alignment horizontal="left" vertical="center" wrapText="1"/>
    </xf>
    <xf numFmtId="4" fontId="2" fillId="0" borderId="8" xfId="4" applyFont="1" applyFill="1" applyBorder="1" applyAlignment="1">
      <alignment vertical="center" wrapText="1"/>
    </xf>
    <xf numFmtId="0" fontId="12" fillId="0" borderId="20" xfId="0" applyFont="1" applyBorder="1" applyAlignment="1"/>
    <xf numFmtId="0" fontId="12" fillId="0" borderId="21" xfId="0" applyFont="1" applyBorder="1" applyAlignment="1"/>
    <xf numFmtId="0" fontId="12" fillId="0" borderId="22" xfId="0" applyFont="1" applyBorder="1" applyAlignment="1"/>
    <xf numFmtId="0" fontId="2" fillId="0" borderId="8" xfId="5" applyFont="1" applyFill="1" applyBorder="1" applyAlignment="1">
      <alignment vertical="center" wrapText="1"/>
      <protection locked="0"/>
    </xf>
    <xf numFmtId="0" fontId="2" fillId="0" borderId="20" xfId="5" applyFont="1" applyFill="1" applyBorder="1" applyAlignment="1">
      <alignment vertical="center" wrapText="1"/>
      <protection locked="0"/>
    </xf>
    <xf numFmtId="0" fontId="2" fillId="0" borderId="21" xfId="5" applyFont="1" applyFill="1" applyBorder="1" applyAlignment="1">
      <alignment vertical="center" wrapText="1"/>
      <protection locked="0"/>
    </xf>
    <xf numFmtId="0" fontId="2" fillId="0" borderId="30" xfId="5" applyFont="1" applyFill="1" applyBorder="1" applyAlignment="1">
      <alignment vertical="center" wrapText="1"/>
      <protection locked="0"/>
    </xf>
    <xf numFmtId="4" fontId="3" fillId="0" borderId="1" xfId="4" applyFont="1" applyFill="1" applyBorder="1" applyAlignment="1">
      <alignment vertical="center" wrapText="1"/>
    </xf>
    <xf numFmtId="0" fontId="0" fillId="0" borderId="20" xfId="0" applyFont="1" applyBorder="1" applyAlignment="1">
      <alignment horizontal="left" wrapText="1"/>
    </xf>
    <xf numFmtId="0" fontId="0" fillId="0" borderId="22" xfId="0" applyFont="1" applyBorder="1" applyAlignment="1">
      <alignment horizontal="left" wrapText="1"/>
    </xf>
    <xf numFmtId="0" fontId="16" fillId="2" borderId="14" xfId="6" applyFont="1" applyBorder="1" applyAlignment="1">
      <alignment horizontal="center" vertical="center" wrapText="1"/>
      <protection locked="0"/>
    </xf>
    <xf numFmtId="0" fontId="16" fillId="2" borderId="45" xfId="6" applyFont="1" applyBorder="1" applyAlignment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2" borderId="15" xfId="6" applyFont="1" applyBorder="1" applyAlignment="1">
      <alignment horizontal="center" vertical="center" wrapText="1"/>
      <protection locked="0"/>
    </xf>
    <xf numFmtId="0" fontId="2" fillId="2" borderId="16" xfId="6" applyFont="1" applyBorder="1" applyAlignment="1">
      <alignment horizontal="center" vertical="center" wrapText="1"/>
      <protection locked="0"/>
    </xf>
    <xf numFmtId="0" fontId="2" fillId="2" borderId="17" xfId="6" applyFont="1" applyBorder="1" applyAlignment="1">
      <alignment horizontal="center" vertical="center" wrapText="1"/>
      <protection locked="0"/>
    </xf>
    <xf numFmtId="0" fontId="21" fillId="0" borderId="46" xfId="0" applyFont="1" applyBorder="1" applyAlignment="1">
      <alignment horizontal="left" vertical="top" wrapText="1"/>
    </xf>
    <xf numFmtId="0" fontId="2" fillId="2" borderId="11" xfId="6" applyFont="1" applyBorder="1" applyAlignment="1">
      <alignment horizontal="center" vertical="center" wrapText="1"/>
      <protection locked="0"/>
    </xf>
    <xf numFmtId="0" fontId="2" fillId="2" borderId="12" xfId="6" applyFont="1" applyBorder="1" applyAlignment="1">
      <alignment horizontal="center" vertical="center" wrapText="1"/>
      <protection locked="0"/>
    </xf>
    <xf numFmtId="0" fontId="2" fillId="2" borderId="4" xfId="6" applyFont="1" applyBorder="1" applyAlignment="1">
      <alignment horizontal="center" vertical="center" wrapText="1"/>
      <protection locked="0"/>
    </xf>
    <xf numFmtId="0" fontId="2" fillId="2" borderId="6" xfId="6" applyFont="1" applyBorder="1" applyAlignment="1">
      <alignment horizontal="center" vertical="center" wrapText="1"/>
      <protection locked="0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0" fillId="0" borderId="46" xfId="0" applyFont="1" applyBorder="1" applyAlignment="1">
      <alignment horizontal="left" vertical="top" wrapText="1"/>
    </xf>
    <xf numFmtId="0" fontId="6" fillId="2" borderId="11" xfId="6" applyBorder="1" applyAlignment="1">
      <alignment horizontal="center" vertical="center" wrapText="1"/>
      <protection locked="0"/>
    </xf>
    <xf numFmtId="0" fontId="6" fillId="2" borderId="43" xfId="6" applyBorder="1" applyAlignment="1">
      <alignment horizontal="center" vertical="center" wrapText="1"/>
      <protection locked="0"/>
    </xf>
    <xf numFmtId="0" fontId="6" fillId="2" borderId="4" xfId="6" applyBorder="1" applyAlignment="1">
      <alignment horizontal="center" vertical="center" wrapText="1"/>
      <protection locked="0"/>
    </xf>
    <xf numFmtId="0" fontId="6" fillId="2" borderId="9" xfId="6" applyBorder="1" applyAlignment="1">
      <alignment horizontal="center" vertical="center" wrapText="1"/>
      <protection locked="0"/>
    </xf>
    <xf numFmtId="0" fontId="16" fillId="2" borderId="37" xfId="6" applyFont="1" applyBorder="1" applyAlignment="1">
      <alignment horizontal="center" vertical="center" wrapText="1"/>
      <protection locked="0"/>
    </xf>
    <xf numFmtId="0" fontId="16" fillId="2" borderId="24" xfId="6" applyFont="1" applyBorder="1" applyAlignment="1">
      <alignment horizontal="center" vertical="center" wrapText="1"/>
      <protection locked="0"/>
    </xf>
    <xf numFmtId="0" fontId="6" fillId="2" borderId="55" xfId="6" applyFont="1" applyBorder="1" applyAlignment="1">
      <alignment horizontal="center" vertical="center" wrapText="1"/>
      <protection locked="0"/>
    </xf>
    <xf numFmtId="0" fontId="6" fillId="2" borderId="56" xfId="6" applyFont="1" applyBorder="1" applyAlignment="1">
      <alignment horizontal="center" vertical="center" wrapText="1"/>
      <protection locked="0"/>
    </xf>
    <xf numFmtId="0" fontId="6" fillId="2" borderId="57" xfId="6" applyFont="1" applyBorder="1" applyAlignment="1">
      <alignment horizontal="center" vertical="center" wrapText="1"/>
      <protection locked="0"/>
    </xf>
    <xf numFmtId="0" fontId="26" fillId="0" borderId="59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55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2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2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2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6" fillId="2" borderId="14" xfId="6" applyFont="1" applyBorder="1" applyAlignment="1">
      <alignment horizontal="center" vertical="center" wrapText="1"/>
      <protection locked="0"/>
    </xf>
    <xf numFmtId="0" fontId="16" fillId="2" borderId="15" xfId="6" applyFont="1" applyBorder="1" applyAlignment="1">
      <alignment horizontal="center" vertical="center" wrapText="1"/>
      <protection locked="0"/>
    </xf>
    <xf numFmtId="0" fontId="16" fillId="2" borderId="16" xfId="6" applyFont="1" applyBorder="1" applyAlignment="1">
      <alignment horizontal="center" vertical="center" wrapText="1"/>
      <protection locked="0"/>
    </xf>
    <xf numFmtId="0" fontId="16" fillId="2" borderId="17" xfId="6" applyFont="1" applyBorder="1" applyAlignment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8" fillId="0" borderId="0" xfId="0" applyFont="1" applyFill="1"/>
  </cellXfs>
  <cellStyles count="16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 2" xfId="15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view="pageBreakPreview" zoomScale="60" zoomScaleNormal="100" workbookViewId="0">
      <selection activeCell="B25" sqref="B25:G26"/>
    </sheetView>
  </sheetViews>
  <sheetFormatPr defaultRowHeight="15" x14ac:dyDescent="0.25"/>
  <cols>
    <col min="1" max="1" width="5.5703125" style="40" customWidth="1"/>
    <col min="2" max="2" width="28.140625" style="40" customWidth="1"/>
    <col min="3" max="3" width="92.5703125" style="40" customWidth="1"/>
    <col min="4" max="4" width="11.42578125" style="40" hidden="1" customWidth="1"/>
    <col min="5" max="5" width="10.28515625" style="40" hidden="1" customWidth="1"/>
    <col min="6" max="6" width="11.42578125" style="40" hidden="1" customWidth="1"/>
    <col min="7" max="7" width="10.5703125" style="40" hidden="1" customWidth="1"/>
    <col min="8" max="8" width="10.140625" style="40" customWidth="1"/>
    <col min="9" max="9" width="10.85546875" style="40" customWidth="1"/>
    <col min="10" max="10" width="13.42578125" style="40" customWidth="1"/>
    <col min="11" max="11" width="13.140625" style="40" customWidth="1"/>
    <col min="12" max="12" width="13.85546875" style="313" customWidth="1"/>
    <col min="13" max="16384" width="9.140625" style="40"/>
  </cols>
  <sheetData>
    <row r="1" spans="1:12" x14ac:dyDescent="0.25">
      <c r="A1" s="4"/>
      <c r="B1" s="239"/>
      <c r="C1" s="240"/>
    </row>
    <row r="2" spans="1:12" x14ac:dyDescent="0.25">
      <c r="A2" s="5" t="s">
        <v>401</v>
      </c>
      <c r="B2" s="240"/>
      <c r="C2" s="240"/>
      <c r="K2" s="299"/>
    </row>
    <row r="3" spans="1:12" x14ac:dyDescent="0.25">
      <c r="A3" s="241"/>
      <c r="B3" s="240"/>
      <c r="C3" s="240"/>
      <c r="D3" s="242"/>
      <c r="E3" s="242"/>
      <c r="F3" s="242"/>
      <c r="G3" s="242"/>
      <c r="H3" s="242"/>
      <c r="I3" s="242"/>
      <c r="J3" s="243"/>
      <c r="K3" s="243"/>
      <c r="L3" s="314"/>
    </row>
    <row r="4" spans="1:12" x14ac:dyDescent="0.25">
      <c r="A4" s="436" t="s">
        <v>21</v>
      </c>
      <c r="B4" s="436"/>
      <c r="C4" s="436"/>
      <c r="D4" s="244"/>
      <c r="E4" s="244"/>
      <c r="F4" s="244"/>
      <c r="G4" s="244"/>
      <c r="H4" s="244"/>
      <c r="I4" s="244"/>
      <c r="J4" s="244"/>
      <c r="K4" s="244"/>
      <c r="L4" s="315"/>
    </row>
    <row r="5" spans="1:12" ht="15.75" thickBot="1" x14ac:dyDescent="0.3">
      <c r="A5" s="245" t="s">
        <v>6</v>
      </c>
      <c r="B5" s="245"/>
      <c r="C5" s="245"/>
      <c r="D5" s="244"/>
      <c r="E5" s="244"/>
      <c r="F5" s="244"/>
      <c r="G5" s="244"/>
      <c r="H5" s="244"/>
      <c r="I5" s="244"/>
      <c r="J5" s="244"/>
      <c r="K5" s="244"/>
      <c r="L5" s="315"/>
    </row>
    <row r="6" spans="1:12" ht="26.25" customHeight="1" x14ac:dyDescent="0.25">
      <c r="A6" s="365" t="s">
        <v>7</v>
      </c>
      <c r="B6" s="366" t="s">
        <v>15</v>
      </c>
      <c r="C6" s="246" t="s">
        <v>284</v>
      </c>
      <c r="D6" s="269"/>
      <c r="E6" s="269"/>
      <c r="F6" s="270"/>
      <c r="G6" s="271"/>
      <c r="H6" s="242"/>
      <c r="I6" s="242"/>
      <c r="J6" s="242"/>
      <c r="K6" s="242"/>
      <c r="L6" s="314"/>
    </row>
    <row r="7" spans="1:12" x14ac:dyDescent="0.25">
      <c r="A7" s="367" t="s">
        <v>10</v>
      </c>
      <c r="B7" s="368" t="s">
        <v>18</v>
      </c>
      <c r="C7" s="247" t="s">
        <v>276</v>
      </c>
      <c r="D7" s="242"/>
      <c r="E7" s="242"/>
      <c r="F7" s="242"/>
      <c r="G7" s="272"/>
      <c r="H7" s="242"/>
      <c r="I7" s="242"/>
      <c r="J7" s="242"/>
      <c r="K7" s="242"/>
      <c r="L7" s="314"/>
    </row>
    <row r="8" spans="1:12" ht="52.5" customHeight="1" x14ac:dyDescent="0.25">
      <c r="A8" s="367" t="s">
        <v>12</v>
      </c>
      <c r="B8" s="348" t="s">
        <v>19</v>
      </c>
      <c r="C8" s="247" t="s">
        <v>276</v>
      </c>
      <c r="D8" s="242"/>
      <c r="E8" s="242"/>
      <c r="F8" s="242"/>
      <c r="G8" s="272"/>
      <c r="H8" s="242"/>
      <c r="I8" s="242"/>
      <c r="J8" s="242"/>
      <c r="K8" s="242"/>
      <c r="L8" s="314"/>
    </row>
    <row r="9" spans="1:12" ht="15.75" customHeight="1" x14ac:dyDescent="0.25">
      <c r="A9" s="437" t="s">
        <v>13</v>
      </c>
      <c r="B9" s="438" t="s">
        <v>20</v>
      </c>
      <c r="C9" s="286" t="s">
        <v>285</v>
      </c>
      <c r="D9" s="242"/>
      <c r="E9" s="242"/>
      <c r="F9" s="242"/>
      <c r="G9" s="272"/>
      <c r="H9" s="242"/>
      <c r="I9" s="242"/>
      <c r="J9" s="242"/>
      <c r="K9" s="242"/>
      <c r="L9" s="314"/>
    </row>
    <row r="10" spans="1:12" ht="15.75" customHeight="1" x14ac:dyDescent="0.25">
      <c r="A10" s="437"/>
      <c r="B10" s="438"/>
      <c r="C10" s="247"/>
      <c r="D10" s="242"/>
      <c r="E10" s="242"/>
      <c r="F10" s="242"/>
      <c r="G10" s="272"/>
      <c r="H10" s="242"/>
      <c r="I10" s="242"/>
      <c r="J10" s="242"/>
      <c r="K10" s="242"/>
      <c r="L10" s="314"/>
    </row>
    <row r="11" spans="1:12" ht="6.75" customHeight="1" x14ac:dyDescent="0.25">
      <c r="A11" s="437"/>
      <c r="B11" s="438"/>
      <c r="C11" s="247"/>
      <c r="D11" s="242"/>
      <c r="E11" s="242"/>
      <c r="F11" s="242"/>
      <c r="G11" s="272"/>
      <c r="H11" s="242"/>
      <c r="I11" s="242"/>
      <c r="J11" s="242"/>
      <c r="K11" s="242"/>
      <c r="L11" s="314"/>
    </row>
    <row r="12" spans="1:12" ht="0.75" customHeight="1" x14ac:dyDescent="0.25">
      <c r="A12" s="437"/>
      <c r="B12" s="438"/>
      <c r="C12" s="247"/>
      <c r="D12" s="242"/>
      <c r="E12" s="242"/>
      <c r="F12" s="242"/>
      <c r="G12" s="272"/>
      <c r="H12" s="242"/>
      <c r="I12" s="242"/>
      <c r="J12" s="242"/>
      <c r="K12" s="242"/>
      <c r="L12" s="314"/>
    </row>
    <row r="13" spans="1:12" ht="15.75" hidden="1" customHeight="1" x14ac:dyDescent="0.25">
      <c r="A13" s="437"/>
      <c r="B13" s="438"/>
      <c r="C13" s="247"/>
      <c r="D13" s="242"/>
      <c r="E13" s="242"/>
      <c r="F13" s="242"/>
      <c r="G13" s="272"/>
      <c r="H13" s="242"/>
      <c r="I13" s="242"/>
      <c r="J13" s="242"/>
      <c r="K13" s="242"/>
      <c r="L13" s="314"/>
    </row>
    <row r="14" spans="1:12" ht="15.75" hidden="1" customHeight="1" x14ac:dyDescent="0.25">
      <c r="A14" s="437"/>
      <c r="B14" s="438"/>
      <c r="C14" s="247"/>
      <c r="D14" s="242"/>
      <c r="E14" s="242"/>
      <c r="F14" s="242"/>
      <c r="G14" s="272"/>
      <c r="H14" s="242"/>
      <c r="I14" s="242"/>
      <c r="J14" s="242"/>
      <c r="K14" s="242"/>
      <c r="L14" s="314"/>
    </row>
    <row r="15" spans="1:12" ht="15.75" hidden="1" customHeight="1" thickBot="1" x14ac:dyDescent="0.3">
      <c r="A15" s="437"/>
      <c r="B15" s="438"/>
      <c r="C15" s="248"/>
      <c r="D15" s="242"/>
      <c r="E15" s="242"/>
      <c r="F15" s="242"/>
      <c r="G15" s="272"/>
      <c r="H15" s="242"/>
      <c r="I15" s="242"/>
      <c r="J15" s="242"/>
      <c r="K15" s="242"/>
      <c r="L15" s="314"/>
    </row>
    <row r="16" spans="1:12" ht="12.75" customHeight="1" x14ac:dyDescent="0.25">
      <c r="A16" s="369"/>
      <c r="B16" s="348"/>
      <c r="C16" s="249"/>
      <c r="D16" s="242"/>
      <c r="E16" s="242"/>
      <c r="F16" s="242"/>
      <c r="G16" s="272"/>
      <c r="H16" s="242"/>
      <c r="I16" s="242"/>
      <c r="J16" s="242"/>
      <c r="K16" s="242"/>
      <c r="L16" s="314"/>
    </row>
    <row r="17" spans="1:12" hidden="1" x14ac:dyDescent="0.25">
      <c r="A17" s="273"/>
      <c r="B17" s="348"/>
      <c r="C17" s="250"/>
      <c r="D17" s="242"/>
      <c r="E17" s="242"/>
      <c r="F17" s="242"/>
      <c r="G17" s="272"/>
      <c r="H17" s="242"/>
      <c r="I17" s="242"/>
      <c r="J17" s="242"/>
      <c r="K17" s="242"/>
      <c r="L17" s="314"/>
    </row>
    <row r="18" spans="1:12" ht="25.5" customHeight="1" x14ac:dyDescent="0.25">
      <c r="A18" s="273" t="s">
        <v>22</v>
      </c>
      <c r="B18" s="439" t="s">
        <v>279</v>
      </c>
      <c r="C18" s="439"/>
      <c r="D18" s="274"/>
      <c r="E18" s="274"/>
      <c r="F18" s="274"/>
      <c r="G18" s="275"/>
    </row>
    <row r="19" spans="1:12" ht="22.5" customHeight="1" x14ac:dyDescent="0.25">
      <c r="A19" s="273"/>
      <c r="B19" s="440" t="s">
        <v>402</v>
      </c>
      <c r="C19" s="440"/>
      <c r="D19" s="350"/>
      <c r="E19" s="350"/>
      <c r="F19" s="350"/>
      <c r="G19" s="276"/>
    </row>
    <row r="20" spans="1:12" ht="38.25" customHeight="1" x14ac:dyDescent="0.25">
      <c r="A20" s="369" t="s">
        <v>23</v>
      </c>
      <c r="B20" s="441" t="s">
        <v>24</v>
      </c>
      <c r="C20" s="441"/>
      <c r="D20" s="441"/>
      <c r="E20" s="441"/>
      <c r="F20" s="441"/>
      <c r="G20" s="441"/>
    </row>
    <row r="21" spans="1:12" ht="25.5" customHeight="1" x14ac:dyDescent="0.25">
      <c r="A21" s="369"/>
      <c r="B21" s="440" t="s">
        <v>291</v>
      </c>
      <c r="C21" s="440"/>
      <c r="D21" s="440"/>
      <c r="E21" s="440"/>
      <c r="F21" s="440"/>
      <c r="G21" s="350"/>
    </row>
    <row r="22" spans="1:12" ht="30" hidden="1" customHeight="1" x14ac:dyDescent="0.25">
      <c r="A22" s="369" t="s">
        <v>16</v>
      </c>
      <c r="B22" s="441" t="s">
        <v>25</v>
      </c>
      <c r="C22" s="441"/>
      <c r="D22" s="441"/>
      <c r="E22" s="441"/>
      <c r="F22" s="441"/>
      <c r="G22" s="441"/>
    </row>
    <row r="23" spans="1:12" ht="297" customHeight="1" x14ac:dyDescent="0.25">
      <c r="A23" s="369" t="s">
        <v>16</v>
      </c>
      <c r="B23" s="445" t="s">
        <v>280</v>
      </c>
      <c r="C23" s="446"/>
      <c r="D23" s="446"/>
      <c r="E23" s="446"/>
      <c r="F23" s="446"/>
      <c r="G23" s="446"/>
    </row>
    <row r="24" spans="1:12" x14ac:dyDescent="0.25">
      <c r="A24" s="273" t="s">
        <v>17</v>
      </c>
      <c r="B24" s="441" t="s">
        <v>26</v>
      </c>
      <c r="C24" s="441"/>
      <c r="D24" s="350"/>
      <c r="E24" s="350"/>
      <c r="F24" s="350"/>
      <c r="G24" s="276"/>
    </row>
    <row r="25" spans="1:12" ht="18.75" customHeight="1" x14ac:dyDescent="0.25">
      <c r="A25" s="273"/>
      <c r="B25" s="442"/>
      <c r="C25" s="442"/>
      <c r="D25" s="442"/>
      <c r="E25" s="442"/>
      <c r="F25" s="442"/>
      <c r="G25" s="443"/>
    </row>
    <row r="26" spans="1:12" hidden="1" x14ac:dyDescent="0.25">
      <c r="A26" s="273"/>
      <c r="B26" s="442"/>
      <c r="C26" s="442"/>
      <c r="D26" s="442"/>
      <c r="E26" s="442"/>
      <c r="F26" s="442"/>
      <c r="G26" s="443"/>
    </row>
    <row r="27" spans="1:12" ht="18" customHeight="1" x14ac:dyDescent="0.25">
      <c r="A27" s="277" t="s">
        <v>27</v>
      </c>
      <c r="B27" s="444" t="s">
        <v>28</v>
      </c>
      <c r="C27" s="444"/>
      <c r="D27" s="350"/>
      <c r="E27" s="350"/>
      <c r="F27" s="350"/>
      <c r="G27" s="276"/>
    </row>
    <row r="28" spans="1:12" x14ac:dyDescent="0.25">
      <c r="A28" s="273" t="s">
        <v>6</v>
      </c>
      <c r="B28" s="251"/>
      <c r="C28" s="252"/>
      <c r="D28" s="350"/>
      <c r="E28" s="350"/>
      <c r="F28" s="350"/>
      <c r="G28" s="276"/>
    </row>
    <row r="29" spans="1:12" ht="79.5" customHeight="1" x14ac:dyDescent="0.25">
      <c r="A29" s="278" t="s">
        <v>7</v>
      </c>
      <c r="B29" s="441" t="s">
        <v>39</v>
      </c>
      <c r="C29" s="441"/>
      <c r="D29" s="441"/>
      <c r="E29" s="441"/>
      <c r="F29" s="441"/>
      <c r="G29" s="447"/>
      <c r="H29" s="577"/>
      <c r="I29" s="577"/>
    </row>
    <row r="30" spans="1:12" x14ac:dyDescent="0.25">
      <c r="A30" s="278"/>
      <c r="B30" s="349" t="s">
        <v>260</v>
      </c>
      <c r="C30" s="252"/>
      <c r="D30" s="350"/>
      <c r="E30" s="350"/>
      <c r="F30" s="350"/>
      <c r="G30" s="276"/>
      <c r="H30" s="577"/>
      <c r="I30" s="577"/>
    </row>
    <row r="31" spans="1:12" ht="30.75" customHeight="1" x14ac:dyDescent="0.25">
      <c r="A31" s="278" t="s">
        <v>10</v>
      </c>
      <c r="B31" s="455" t="s">
        <v>40</v>
      </c>
      <c r="C31" s="455"/>
      <c r="D31" s="350"/>
      <c r="E31" s="350"/>
      <c r="F31" s="350"/>
      <c r="G31" s="276"/>
      <c r="H31" s="577"/>
      <c r="I31" s="577"/>
    </row>
    <row r="32" spans="1:12" ht="17.25" customHeight="1" x14ac:dyDescent="0.25">
      <c r="A32" s="273"/>
      <c r="B32" s="441" t="s">
        <v>410</v>
      </c>
      <c r="C32" s="441"/>
      <c r="D32" s="350"/>
      <c r="E32" s="350"/>
      <c r="F32" s="350"/>
      <c r="G32" s="276"/>
      <c r="H32" s="577"/>
      <c r="I32" s="577"/>
    </row>
    <row r="33" spans="1:13" ht="34.5" customHeight="1" x14ac:dyDescent="0.25">
      <c r="A33" s="273" t="s">
        <v>41</v>
      </c>
      <c r="B33" s="444" t="s">
        <v>42</v>
      </c>
      <c r="C33" s="444"/>
      <c r="D33" s="444"/>
      <c r="E33" s="444"/>
      <c r="F33" s="444"/>
      <c r="G33" s="276"/>
      <c r="H33" s="577"/>
      <c r="I33" s="577"/>
    </row>
    <row r="34" spans="1:13" ht="21.75" customHeight="1" x14ac:dyDescent="0.25">
      <c r="A34" s="273"/>
      <c r="B34" s="253" t="s">
        <v>261</v>
      </c>
      <c r="C34" s="252"/>
      <c r="D34" s="350"/>
      <c r="E34" s="350"/>
      <c r="F34" s="350"/>
      <c r="G34" s="276"/>
      <c r="H34" s="577"/>
      <c r="I34" s="577"/>
    </row>
    <row r="35" spans="1:13" ht="21.75" customHeight="1" x14ac:dyDescent="0.25">
      <c r="A35" s="273" t="s">
        <v>43</v>
      </c>
      <c r="B35" s="444" t="s">
        <v>44</v>
      </c>
      <c r="C35" s="444"/>
      <c r="D35" s="80"/>
      <c r="E35" s="80"/>
      <c r="F35" s="80"/>
      <c r="G35" s="279"/>
      <c r="H35" s="577"/>
      <c r="I35" s="577"/>
      <c r="J35" s="299"/>
      <c r="L35" s="316"/>
    </row>
    <row r="36" spans="1:13" x14ac:dyDescent="0.25">
      <c r="A36" s="273"/>
      <c r="B36" s="253" t="s">
        <v>262</v>
      </c>
      <c r="C36" s="252"/>
      <c r="D36" s="350"/>
      <c r="E36" s="350"/>
      <c r="F36" s="350"/>
      <c r="G36" s="276"/>
      <c r="H36" s="577"/>
      <c r="I36" s="577"/>
      <c r="L36" s="316"/>
      <c r="M36" s="313"/>
    </row>
    <row r="37" spans="1:13" ht="36" customHeight="1" x14ac:dyDescent="0.25">
      <c r="A37" s="273" t="s">
        <v>45</v>
      </c>
      <c r="B37" s="444" t="s">
        <v>46</v>
      </c>
      <c r="C37" s="444"/>
      <c r="D37" s="444"/>
      <c r="E37" s="444"/>
      <c r="F37" s="444"/>
      <c r="G37" s="276"/>
    </row>
    <row r="38" spans="1:13" x14ac:dyDescent="0.25">
      <c r="A38" s="280"/>
      <c r="B38" s="253" t="s">
        <v>263</v>
      </c>
      <c r="C38" s="252"/>
      <c r="D38" s="350"/>
      <c r="E38" s="350"/>
      <c r="F38" s="350"/>
      <c r="G38" s="276"/>
    </row>
    <row r="39" spans="1:13" ht="24.75" customHeight="1" x14ac:dyDescent="0.25">
      <c r="A39" s="280" t="s">
        <v>47</v>
      </c>
      <c r="B39" s="441" t="s">
        <v>48</v>
      </c>
      <c r="C39" s="441"/>
      <c r="D39" s="441"/>
      <c r="E39" s="441"/>
      <c r="F39" s="441"/>
      <c r="G39" s="447"/>
      <c r="L39" s="316"/>
    </row>
    <row r="40" spans="1:13" x14ac:dyDescent="0.25">
      <c r="A40" s="280"/>
      <c r="B40" s="349" t="s">
        <v>94</v>
      </c>
      <c r="C40" s="252"/>
      <c r="D40" s="350"/>
      <c r="E40" s="350"/>
      <c r="F40" s="350"/>
      <c r="G40" s="276"/>
      <c r="L40" s="316"/>
    </row>
    <row r="41" spans="1:13" ht="41.25" customHeight="1" x14ac:dyDescent="0.25">
      <c r="A41" s="281" t="s">
        <v>49</v>
      </c>
      <c r="B41" s="441" t="s">
        <v>68</v>
      </c>
      <c r="C41" s="441"/>
      <c r="D41" s="441"/>
      <c r="E41" s="441"/>
      <c r="F41" s="441"/>
      <c r="G41" s="447"/>
      <c r="L41" s="316"/>
    </row>
    <row r="42" spans="1:13" ht="16.5" customHeight="1" x14ac:dyDescent="0.25">
      <c r="A42" s="281"/>
      <c r="B42" s="253" t="s">
        <v>264</v>
      </c>
      <c r="C42" s="252"/>
      <c r="D42" s="350"/>
      <c r="E42" s="350"/>
      <c r="F42" s="350"/>
      <c r="G42" s="276"/>
    </row>
    <row r="43" spans="1:13" ht="27" customHeight="1" x14ac:dyDescent="0.25">
      <c r="A43" s="281" t="s">
        <v>51</v>
      </c>
      <c r="B43" s="444" t="s">
        <v>50</v>
      </c>
      <c r="C43" s="444"/>
      <c r="D43" s="444"/>
      <c r="E43" s="444"/>
      <c r="F43" s="444"/>
      <c r="G43" s="451"/>
    </row>
    <row r="44" spans="1:13" x14ac:dyDescent="0.25">
      <c r="A44" s="281"/>
      <c r="B44" s="253" t="s">
        <v>268</v>
      </c>
      <c r="C44" s="252" t="s">
        <v>265</v>
      </c>
      <c r="D44" s="350"/>
      <c r="E44" s="350"/>
      <c r="F44" s="350"/>
      <c r="G44" s="276"/>
    </row>
    <row r="45" spans="1:13" ht="34.5" customHeight="1" x14ac:dyDescent="0.25">
      <c r="A45" s="281" t="s">
        <v>56</v>
      </c>
      <c r="B45" s="452" t="s">
        <v>52</v>
      </c>
      <c r="C45" s="453"/>
      <c r="D45" s="453"/>
      <c r="E45" s="453"/>
      <c r="F45" s="453"/>
      <c r="G45" s="454"/>
      <c r="K45" s="313"/>
    </row>
    <row r="46" spans="1:13" x14ac:dyDescent="0.25">
      <c r="A46" s="273"/>
      <c r="B46" s="251" t="s">
        <v>55</v>
      </c>
      <c r="C46" s="252"/>
      <c r="D46" s="350"/>
      <c r="E46" s="350"/>
      <c r="F46" s="350"/>
      <c r="G46" s="276"/>
      <c r="K46" s="313"/>
    </row>
    <row r="47" spans="1:13" x14ac:dyDescent="0.25">
      <c r="A47" s="273"/>
      <c r="B47" s="251" t="s">
        <v>53</v>
      </c>
      <c r="C47" s="252"/>
      <c r="D47" s="350"/>
      <c r="E47" s="350"/>
      <c r="F47" s="350"/>
      <c r="G47" s="276"/>
    </row>
    <row r="48" spans="1:13" x14ac:dyDescent="0.25">
      <c r="A48" s="273"/>
      <c r="B48" s="250" t="s">
        <v>54</v>
      </c>
      <c r="C48" s="254"/>
      <c r="D48" s="350"/>
      <c r="E48" s="350"/>
      <c r="F48" s="350"/>
      <c r="G48" s="276"/>
    </row>
    <row r="49" spans="1:7" x14ac:dyDescent="0.25">
      <c r="A49" s="280"/>
      <c r="B49" s="253" t="s">
        <v>266</v>
      </c>
      <c r="C49" s="252"/>
      <c r="D49" s="350"/>
      <c r="E49" s="350"/>
      <c r="F49" s="350"/>
      <c r="G49" s="276"/>
    </row>
    <row r="50" spans="1:7" ht="41.25" customHeight="1" x14ac:dyDescent="0.25">
      <c r="A50" s="282" t="s">
        <v>58</v>
      </c>
      <c r="B50" s="421" t="s">
        <v>57</v>
      </c>
      <c r="C50" s="422"/>
      <c r="D50" s="422"/>
      <c r="E50" s="422"/>
      <c r="F50" s="422"/>
      <c r="G50" s="423"/>
    </row>
    <row r="51" spans="1:7" x14ac:dyDescent="0.25">
      <c r="A51" s="282"/>
      <c r="B51" s="255" t="s">
        <v>95</v>
      </c>
      <c r="C51" s="350"/>
      <c r="D51" s="350"/>
      <c r="E51" s="350"/>
      <c r="F51" s="350"/>
      <c r="G51" s="276"/>
    </row>
    <row r="52" spans="1:7" ht="30" customHeight="1" x14ac:dyDescent="0.25">
      <c r="A52" s="282" t="s">
        <v>60</v>
      </c>
      <c r="B52" s="421" t="s">
        <v>59</v>
      </c>
      <c r="C52" s="422"/>
      <c r="D52" s="422"/>
      <c r="E52" s="422"/>
      <c r="F52" s="422"/>
      <c r="G52" s="423"/>
    </row>
    <row r="53" spans="1:7" ht="18.75" customHeight="1" x14ac:dyDescent="0.25">
      <c r="A53" s="282"/>
      <c r="B53" s="255" t="s">
        <v>269</v>
      </c>
      <c r="C53" s="350"/>
      <c r="D53" s="350"/>
      <c r="E53" s="350"/>
      <c r="F53" s="350"/>
      <c r="G53" s="276"/>
    </row>
    <row r="54" spans="1:7" ht="27.75" customHeight="1" x14ac:dyDescent="0.25">
      <c r="A54" s="282" t="s">
        <v>62</v>
      </c>
      <c r="B54" s="421" t="s">
        <v>61</v>
      </c>
      <c r="C54" s="422"/>
      <c r="D54" s="422"/>
      <c r="E54" s="422"/>
      <c r="F54" s="422"/>
      <c r="G54" s="423"/>
    </row>
    <row r="55" spans="1:7" ht="18.75" customHeight="1" x14ac:dyDescent="0.25">
      <c r="A55" s="282"/>
      <c r="B55" s="255" t="s">
        <v>270</v>
      </c>
      <c r="C55" s="350"/>
      <c r="D55" s="350"/>
      <c r="E55" s="350"/>
      <c r="F55" s="350"/>
      <c r="G55" s="276"/>
    </row>
    <row r="56" spans="1:7" ht="28.5" customHeight="1" x14ac:dyDescent="0.25">
      <c r="A56" s="282" t="s">
        <v>64</v>
      </c>
      <c r="B56" s="421" t="s">
        <v>63</v>
      </c>
      <c r="C56" s="422"/>
      <c r="D56" s="422"/>
      <c r="E56" s="422"/>
      <c r="F56" s="422"/>
      <c r="G56" s="423"/>
    </row>
    <row r="57" spans="1:7" ht="18.75" customHeight="1" x14ac:dyDescent="0.25">
      <c r="A57" s="283"/>
      <c r="B57" s="253" t="s">
        <v>271</v>
      </c>
      <c r="C57" s="350"/>
      <c r="D57" s="350"/>
      <c r="E57" s="350"/>
      <c r="F57" s="350"/>
      <c r="G57" s="276"/>
    </row>
    <row r="58" spans="1:7" ht="3.75" customHeight="1" x14ac:dyDescent="0.25">
      <c r="A58" s="283"/>
      <c r="B58" s="424"/>
      <c r="C58" s="424"/>
      <c r="D58" s="350"/>
      <c r="E58" s="350"/>
      <c r="F58" s="350"/>
      <c r="G58" s="276"/>
    </row>
    <row r="59" spans="1:7" ht="18.75" customHeight="1" x14ac:dyDescent="0.25">
      <c r="A59" s="282" t="s">
        <v>66</v>
      </c>
      <c r="B59" s="425" t="s">
        <v>65</v>
      </c>
      <c r="C59" s="426"/>
      <c r="D59" s="426"/>
      <c r="E59" s="426"/>
      <c r="F59" s="426"/>
      <c r="G59" s="427"/>
    </row>
    <row r="60" spans="1:7" ht="18.75" customHeight="1" x14ac:dyDescent="0.25">
      <c r="A60" s="282"/>
      <c r="B60" s="253" t="s">
        <v>272</v>
      </c>
      <c r="C60" s="350"/>
      <c r="D60" s="350"/>
      <c r="E60" s="350"/>
      <c r="F60" s="350"/>
      <c r="G60" s="276"/>
    </row>
    <row r="61" spans="1:7" ht="18.75" customHeight="1" x14ac:dyDescent="0.25">
      <c r="A61" s="282" t="s">
        <v>69</v>
      </c>
      <c r="B61" s="428" t="s">
        <v>67</v>
      </c>
      <c r="C61" s="429"/>
      <c r="D61" s="429"/>
      <c r="E61" s="429"/>
      <c r="F61" s="430"/>
      <c r="G61" s="276"/>
    </row>
    <row r="62" spans="1:7" ht="18.75" customHeight="1" x14ac:dyDescent="0.25">
      <c r="A62" s="282"/>
      <c r="B62" s="253" t="s">
        <v>273</v>
      </c>
      <c r="C62" s="350"/>
      <c r="D62" s="350"/>
      <c r="E62" s="350"/>
      <c r="F62" s="350"/>
      <c r="G62" s="276"/>
    </row>
    <row r="63" spans="1:7" ht="16.5" hidden="1" customHeight="1" x14ac:dyDescent="0.25">
      <c r="A63" s="282"/>
      <c r="B63" s="350"/>
      <c r="C63" s="350"/>
      <c r="D63" s="350"/>
      <c r="E63" s="350"/>
      <c r="F63" s="350"/>
      <c r="G63" s="276"/>
    </row>
    <row r="64" spans="1:7" ht="16.5" customHeight="1" x14ac:dyDescent="0.25">
      <c r="A64" s="282" t="s">
        <v>70</v>
      </c>
      <c r="B64" s="428" t="s">
        <v>26</v>
      </c>
      <c r="C64" s="429"/>
      <c r="D64" s="429"/>
      <c r="E64" s="429"/>
      <c r="F64" s="430"/>
      <c r="G64" s="276"/>
    </row>
    <row r="65" spans="1:7" ht="14.25" customHeight="1" x14ac:dyDescent="0.25">
      <c r="A65" s="284"/>
      <c r="B65" s="456"/>
      <c r="C65" s="457"/>
      <c r="D65" s="350"/>
      <c r="E65" s="350"/>
      <c r="F65" s="350"/>
      <c r="G65" s="276"/>
    </row>
    <row r="66" spans="1:7" ht="16.5" customHeight="1" x14ac:dyDescent="0.25">
      <c r="A66" s="285" t="s">
        <v>71</v>
      </c>
      <c r="B66" s="350"/>
      <c r="C66" s="350"/>
      <c r="D66" s="350"/>
      <c r="E66" s="350"/>
      <c r="F66" s="350"/>
      <c r="G66" s="276"/>
    </row>
    <row r="67" spans="1:7" ht="16.5" customHeight="1" x14ac:dyDescent="0.25">
      <c r="A67" s="282" t="s">
        <v>72</v>
      </c>
      <c r="B67" s="448" t="s">
        <v>73</v>
      </c>
      <c r="C67" s="449"/>
      <c r="D67" s="449"/>
      <c r="E67" s="449"/>
      <c r="F67" s="450"/>
      <c r="G67" s="276"/>
    </row>
    <row r="68" spans="1:7" ht="16.5" customHeight="1" x14ac:dyDescent="0.25">
      <c r="A68" s="282"/>
      <c r="B68" s="253" t="s">
        <v>275</v>
      </c>
      <c r="C68" s="350"/>
      <c r="D68" s="350"/>
      <c r="E68" s="350"/>
      <c r="F68" s="350"/>
      <c r="G68" s="276"/>
    </row>
    <row r="69" spans="1:7" ht="29.25" customHeight="1" x14ac:dyDescent="0.25">
      <c r="A69" s="282" t="s">
        <v>74</v>
      </c>
      <c r="B69" s="431" t="s">
        <v>75</v>
      </c>
      <c r="C69" s="432"/>
      <c r="D69" s="432"/>
      <c r="E69" s="432"/>
      <c r="F69" s="432"/>
      <c r="G69" s="433"/>
    </row>
    <row r="70" spans="1:7" ht="16.5" customHeight="1" x14ac:dyDescent="0.25">
      <c r="A70" s="282"/>
      <c r="B70" s="253" t="s">
        <v>267</v>
      </c>
      <c r="C70" s="350"/>
      <c r="D70" s="350"/>
      <c r="E70" s="350"/>
      <c r="F70" s="350"/>
      <c r="G70" s="276"/>
    </row>
    <row r="71" spans="1:7" ht="16.5" customHeight="1" x14ac:dyDescent="0.25">
      <c r="A71" s="282" t="s">
        <v>76</v>
      </c>
      <c r="B71" s="431" t="s">
        <v>302</v>
      </c>
      <c r="C71" s="432"/>
      <c r="D71" s="432"/>
      <c r="E71" s="432"/>
      <c r="F71" s="432"/>
      <c r="G71" s="433"/>
    </row>
    <row r="72" spans="1:7" ht="16.5" customHeight="1" x14ac:dyDescent="0.25">
      <c r="A72" s="282"/>
      <c r="B72" s="253" t="s">
        <v>303</v>
      </c>
      <c r="C72" s="350"/>
      <c r="D72" s="350"/>
      <c r="E72" s="350"/>
      <c r="F72" s="350"/>
      <c r="G72" s="276"/>
    </row>
    <row r="73" spans="1:7" ht="30.75" customHeight="1" x14ac:dyDescent="0.25">
      <c r="A73" s="282" t="s">
        <v>77</v>
      </c>
      <c r="B73" s="421" t="s">
        <v>80</v>
      </c>
      <c r="C73" s="422"/>
      <c r="D73" s="422"/>
      <c r="E73" s="422"/>
      <c r="F73" s="434"/>
      <c r="G73" s="276"/>
    </row>
    <row r="74" spans="1:7" ht="16.5" customHeight="1" x14ac:dyDescent="0.25">
      <c r="A74" s="282"/>
      <c r="B74" s="397" t="s">
        <v>399</v>
      </c>
      <c r="C74" s="350"/>
      <c r="D74" s="350"/>
      <c r="E74" s="350"/>
      <c r="F74" s="350"/>
      <c r="G74" s="276"/>
    </row>
    <row r="75" spans="1:7" ht="16.5" customHeight="1" x14ac:dyDescent="0.25">
      <c r="A75" s="282" t="s">
        <v>78</v>
      </c>
      <c r="B75" s="428" t="s">
        <v>390</v>
      </c>
      <c r="C75" s="429"/>
      <c r="D75" s="429"/>
      <c r="E75" s="429"/>
      <c r="F75" s="429"/>
      <c r="G75" s="435"/>
    </row>
    <row r="76" spans="1:7" ht="16.5" customHeight="1" x14ac:dyDescent="0.25">
      <c r="A76" s="282"/>
      <c r="B76" s="253" t="s">
        <v>358</v>
      </c>
      <c r="C76" s="350"/>
      <c r="D76" s="350"/>
      <c r="E76" s="350"/>
      <c r="F76" s="350"/>
      <c r="G76" s="276"/>
    </row>
    <row r="77" spans="1:7" ht="16.5" customHeight="1" x14ac:dyDescent="0.25">
      <c r="A77" s="398" t="s">
        <v>411</v>
      </c>
      <c r="B77" s="428" t="s">
        <v>412</v>
      </c>
      <c r="C77" s="429"/>
      <c r="D77" s="429"/>
      <c r="E77" s="429"/>
      <c r="F77" s="429"/>
      <c r="G77" s="435"/>
    </row>
    <row r="78" spans="1:7" ht="16.5" customHeight="1" x14ac:dyDescent="0.25">
      <c r="A78" s="282"/>
      <c r="B78" s="253" t="s">
        <v>413</v>
      </c>
      <c r="C78" s="392"/>
      <c r="D78" s="392"/>
      <c r="E78" s="392"/>
      <c r="F78" s="392"/>
      <c r="G78" s="276"/>
    </row>
    <row r="79" spans="1:7" ht="36.75" customHeight="1" x14ac:dyDescent="0.25">
      <c r="A79" s="282" t="s">
        <v>79</v>
      </c>
      <c r="B79" s="421" t="s">
        <v>81</v>
      </c>
      <c r="C79" s="422"/>
      <c r="D79" s="422"/>
      <c r="E79" s="422"/>
      <c r="F79" s="422"/>
      <c r="G79" s="423"/>
    </row>
    <row r="80" spans="1:7" ht="16.5" customHeight="1" thickBot="1" x14ac:dyDescent="0.3">
      <c r="A80" s="361"/>
      <c r="B80" s="362"/>
      <c r="C80" s="363"/>
      <c r="D80" s="363"/>
      <c r="E80" s="363"/>
      <c r="F80" s="363"/>
      <c r="G80" s="364"/>
    </row>
    <row r="81" spans="1:12" x14ac:dyDescent="0.25">
      <c r="A81" s="256"/>
      <c r="B81" s="256"/>
      <c r="C81" s="256"/>
      <c r="D81" s="256"/>
      <c r="E81" s="256"/>
      <c r="F81" s="256"/>
      <c r="G81" s="256"/>
    </row>
    <row r="82" spans="1:12" x14ac:dyDescent="0.25">
      <c r="A82" s="256"/>
      <c r="B82" s="256"/>
      <c r="C82" s="256"/>
      <c r="D82" s="256"/>
      <c r="E82" s="256"/>
      <c r="F82" s="256"/>
      <c r="G82" s="256"/>
    </row>
    <row r="83" spans="1:12" ht="24.75" customHeight="1" x14ac:dyDescent="0.25">
      <c r="A83" s="257"/>
      <c r="B83" s="41" t="s">
        <v>128</v>
      </c>
      <c r="C83" s="258" t="s">
        <v>403</v>
      </c>
      <c r="D83" s="418" t="s">
        <v>129</v>
      </c>
      <c r="E83" s="418"/>
      <c r="F83" s="418"/>
      <c r="G83" s="259"/>
      <c r="I83" s="418"/>
      <c r="J83" s="418"/>
      <c r="K83" s="418"/>
    </row>
    <row r="84" spans="1:12" s="262" customFormat="1" ht="15" customHeight="1" x14ac:dyDescent="0.2">
      <c r="A84" s="260"/>
      <c r="B84" s="61" t="s">
        <v>130</v>
      </c>
      <c r="C84" s="88" t="s">
        <v>292</v>
      </c>
      <c r="D84" s="419" t="s">
        <v>92</v>
      </c>
      <c r="E84" s="419"/>
      <c r="F84" s="419"/>
      <c r="G84" s="261"/>
      <c r="I84" s="419"/>
      <c r="J84" s="419"/>
      <c r="K84" s="419"/>
      <c r="L84" s="317"/>
    </row>
    <row r="85" spans="1:12" x14ac:dyDescent="0.25">
      <c r="A85" s="257"/>
      <c r="B85" s="41"/>
      <c r="C85" s="41"/>
      <c r="D85" s="263"/>
      <c r="E85" s="263"/>
      <c r="F85" s="263"/>
      <c r="G85" s="259"/>
    </row>
    <row r="86" spans="1:12" ht="32.25" customHeight="1" x14ac:dyDescent="0.25">
      <c r="A86" s="420" t="s">
        <v>281</v>
      </c>
      <c r="B86" s="420"/>
      <c r="C86" s="41"/>
      <c r="D86" s="263"/>
      <c r="E86" s="263"/>
      <c r="F86" s="263"/>
      <c r="G86" s="259"/>
    </row>
    <row r="87" spans="1:12" x14ac:dyDescent="0.25">
      <c r="A87" s="264"/>
    </row>
    <row r="88" spans="1:12" x14ac:dyDescent="0.25">
      <c r="A88" s="264"/>
    </row>
    <row r="89" spans="1:12" x14ac:dyDescent="0.25">
      <c r="A89" s="264"/>
    </row>
    <row r="90" spans="1:12" x14ac:dyDescent="0.25">
      <c r="A90" s="264"/>
    </row>
    <row r="91" spans="1:12" x14ac:dyDescent="0.25">
      <c r="A91" s="264"/>
    </row>
    <row r="92" spans="1:12" x14ac:dyDescent="0.25">
      <c r="A92" s="264"/>
    </row>
    <row r="93" spans="1:12" x14ac:dyDescent="0.25">
      <c r="A93" s="264"/>
    </row>
    <row r="94" spans="1:12" x14ac:dyDescent="0.25">
      <c r="A94" s="264"/>
    </row>
    <row r="95" spans="1:12" x14ac:dyDescent="0.25">
      <c r="A95" s="264"/>
    </row>
    <row r="96" spans="1:12" x14ac:dyDescent="0.25">
      <c r="A96" s="264"/>
    </row>
    <row r="97" spans="1:1" x14ac:dyDescent="0.25">
      <c r="A97" s="264"/>
    </row>
    <row r="98" spans="1:1" x14ac:dyDescent="0.25">
      <c r="A98" s="264"/>
    </row>
    <row r="99" spans="1:1" x14ac:dyDescent="0.25">
      <c r="A99" s="264"/>
    </row>
    <row r="100" spans="1:1" x14ac:dyDescent="0.25">
      <c r="A100" s="264"/>
    </row>
    <row r="101" spans="1:1" x14ac:dyDescent="0.25">
      <c r="A101" s="264"/>
    </row>
    <row r="102" spans="1:1" x14ac:dyDescent="0.25">
      <c r="A102" s="264"/>
    </row>
    <row r="103" spans="1:1" x14ac:dyDescent="0.25">
      <c r="A103" s="264"/>
    </row>
    <row r="104" spans="1:1" x14ac:dyDescent="0.25">
      <c r="A104" s="264"/>
    </row>
    <row r="105" spans="1:1" x14ac:dyDescent="0.25">
      <c r="A105" s="264"/>
    </row>
    <row r="106" spans="1:1" x14ac:dyDescent="0.25">
      <c r="A106" s="264"/>
    </row>
    <row r="107" spans="1:1" x14ac:dyDescent="0.25">
      <c r="A107" s="264"/>
    </row>
    <row r="108" spans="1:1" x14ac:dyDescent="0.25">
      <c r="A108" s="264"/>
    </row>
    <row r="109" spans="1:1" x14ac:dyDescent="0.25">
      <c r="A109" s="264"/>
    </row>
    <row r="110" spans="1:1" x14ac:dyDescent="0.25">
      <c r="A110" s="264"/>
    </row>
    <row r="111" spans="1:1" x14ac:dyDescent="0.25">
      <c r="A111" s="264"/>
    </row>
    <row r="112" spans="1:1" x14ac:dyDescent="0.25">
      <c r="A112" s="264"/>
    </row>
    <row r="113" spans="1:1" x14ac:dyDescent="0.25">
      <c r="A113" s="264"/>
    </row>
    <row r="114" spans="1:1" x14ac:dyDescent="0.25">
      <c r="A114" s="264"/>
    </row>
    <row r="115" spans="1:1" x14ac:dyDescent="0.25">
      <c r="A115" s="264"/>
    </row>
    <row r="116" spans="1:1" x14ac:dyDescent="0.25">
      <c r="A116" s="264"/>
    </row>
    <row r="117" spans="1:1" x14ac:dyDescent="0.25">
      <c r="A117" s="264"/>
    </row>
    <row r="118" spans="1:1" x14ac:dyDescent="0.25">
      <c r="A118" s="264"/>
    </row>
    <row r="119" spans="1:1" x14ac:dyDescent="0.25">
      <c r="A119" s="264"/>
    </row>
    <row r="120" spans="1:1" x14ac:dyDescent="0.25">
      <c r="A120" s="264"/>
    </row>
    <row r="121" spans="1:1" x14ac:dyDescent="0.25">
      <c r="A121" s="264"/>
    </row>
    <row r="122" spans="1:1" x14ac:dyDescent="0.25">
      <c r="A122" s="264"/>
    </row>
    <row r="123" spans="1:1" x14ac:dyDescent="0.25">
      <c r="A123" s="264"/>
    </row>
    <row r="124" spans="1:1" x14ac:dyDescent="0.25">
      <c r="A124" s="264"/>
    </row>
    <row r="125" spans="1:1" x14ac:dyDescent="0.25">
      <c r="A125" s="264"/>
    </row>
    <row r="126" spans="1:1" x14ac:dyDescent="0.25">
      <c r="A126" s="264"/>
    </row>
    <row r="127" spans="1:1" x14ac:dyDescent="0.25">
      <c r="A127" s="264"/>
    </row>
    <row r="128" spans="1:1" x14ac:dyDescent="0.25">
      <c r="A128" s="264"/>
    </row>
    <row r="129" spans="1:1" x14ac:dyDescent="0.25">
      <c r="A129" s="264"/>
    </row>
    <row r="130" spans="1:1" x14ac:dyDescent="0.25">
      <c r="A130" s="264"/>
    </row>
    <row r="131" spans="1:1" x14ac:dyDescent="0.25">
      <c r="A131" s="264"/>
    </row>
    <row r="132" spans="1:1" x14ac:dyDescent="0.25">
      <c r="A132" s="264"/>
    </row>
    <row r="133" spans="1:1" x14ac:dyDescent="0.25">
      <c r="A133" s="264"/>
    </row>
    <row r="134" spans="1:1" x14ac:dyDescent="0.25">
      <c r="A134" s="264"/>
    </row>
    <row r="135" spans="1:1" x14ac:dyDescent="0.25">
      <c r="A135" s="264"/>
    </row>
    <row r="136" spans="1:1" x14ac:dyDescent="0.25">
      <c r="A136" s="264"/>
    </row>
    <row r="137" spans="1:1" x14ac:dyDescent="0.25">
      <c r="A137" s="264"/>
    </row>
    <row r="138" spans="1:1" x14ac:dyDescent="0.25">
      <c r="A138" s="264"/>
    </row>
    <row r="139" spans="1:1" x14ac:dyDescent="0.25">
      <c r="A139" s="264"/>
    </row>
    <row r="140" spans="1:1" x14ac:dyDescent="0.25">
      <c r="A140" s="264"/>
    </row>
    <row r="141" spans="1:1" x14ac:dyDescent="0.25">
      <c r="A141" s="264"/>
    </row>
    <row r="142" spans="1:1" x14ac:dyDescent="0.25">
      <c r="A142" s="264"/>
    </row>
    <row r="143" spans="1:1" x14ac:dyDescent="0.25">
      <c r="A143" s="264"/>
    </row>
    <row r="144" spans="1:1" x14ac:dyDescent="0.25">
      <c r="A144" s="264"/>
    </row>
    <row r="145" spans="1:1" x14ac:dyDescent="0.25">
      <c r="A145" s="264"/>
    </row>
    <row r="146" spans="1:1" x14ac:dyDescent="0.25">
      <c r="A146" s="264"/>
    </row>
    <row r="147" spans="1:1" x14ac:dyDescent="0.25">
      <c r="A147" s="264"/>
    </row>
    <row r="148" spans="1:1" x14ac:dyDescent="0.25">
      <c r="A148" s="264"/>
    </row>
    <row r="149" spans="1:1" x14ac:dyDescent="0.25">
      <c r="A149" s="264"/>
    </row>
    <row r="150" spans="1:1" x14ac:dyDescent="0.25">
      <c r="A150" s="264"/>
    </row>
    <row r="151" spans="1:1" x14ac:dyDescent="0.25">
      <c r="A151" s="264"/>
    </row>
    <row r="152" spans="1:1" x14ac:dyDescent="0.25">
      <c r="A152" s="264"/>
    </row>
    <row r="153" spans="1:1" x14ac:dyDescent="0.25">
      <c r="A153" s="264"/>
    </row>
    <row r="154" spans="1:1" x14ac:dyDescent="0.25">
      <c r="A154" s="264"/>
    </row>
    <row r="155" spans="1:1" x14ac:dyDescent="0.25">
      <c r="A155" s="264"/>
    </row>
    <row r="156" spans="1:1" x14ac:dyDescent="0.25">
      <c r="A156" s="264"/>
    </row>
    <row r="157" spans="1:1" x14ac:dyDescent="0.25">
      <c r="A157" s="264"/>
    </row>
    <row r="158" spans="1:1" x14ac:dyDescent="0.25">
      <c r="A158" s="264"/>
    </row>
    <row r="159" spans="1:1" x14ac:dyDescent="0.25">
      <c r="A159" s="264"/>
    </row>
    <row r="160" spans="1:1" x14ac:dyDescent="0.25">
      <c r="A160" s="264"/>
    </row>
    <row r="161" spans="1:1" x14ac:dyDescent="0.25">
      <c r="A161" s="264"/>
    </row>
    <row r="162" spans="1:1" x14ac:dyDescent="0.25">
      <c r="A162" s="264"/>
    </row>
    <row r="163" spans="1:1" x14ac:dyDescent="0.25">
      <c r="A163" s="264"/>
    </row>
    <row r="164" spans="1:1" x14ac:dyDescent="0.25">
      <c r="A164" s="264"/>
    </row>
    <row r="165" spans="1:1" x14ac:dyDescent="0.25">
      <c r="A165" s="264"/>
    </row>
    <row r="166" spans="1:1" x14ac:dyDescent="0.25">
      <c r="A166" s="264"/>
    </row>
    <row r="167" spans="1:1" x14ac:dyDescent="0.25">
      <c r="A167" s="264"/>
    </row>
    <row r="168" spans="1:1" x14ac:dyDescent="0.25">
      <c r="A168" s="264"/>
    </row>
    <row r="169" spans="1:1" x14ac:dyDescent="0.25">
      <c r="A169" s="264"/>
    </row>
    <row r="170" spans="1:1" x14ac:dyDescent="0.25">
      <c r="A170" s="264"/>
    </row>
    <row r="171" spans="1:1" x14ac:dyDescent="0.25">
      <c r="A171" s="264"/>
    </row>
    <row r="172" spans="1:1" x14ac:dyDescent="0.25">
      <c r="A172" s="264"/>
    </row>
    <row r="173" spans="1:1" x14ac:dyDescent="0.25">
      <c r="A173" s="264"/>
    </row>
    <row r="174" spans="1:1" x14ac:dyDescent="0.25">
      <c r="A174" s="264"/>
    </row>
    <row r="175" spans="1:1" x14ac:dyDescent="0.25">
      <c r="A175" s="264"/>
    </row>
    <row r="176" spans="1:1" x14ac:dyDescent="0.25">
      <c r="A176" s="264"/>
    </row>
    <row r="177" spans="1:1" x14ac:dyDescent="0.25">
      <c r="A177" s="264"/>
    </row>
    <row r="178" spans="1:1" x14ac:dyDescent="0.25">
      <c r="A178" s="264"/>
    </row>
    <row r="179" spans="1:1" x14ac:dyDescent="0.25">
      <c r="A179" s="264"/>
    </row>
  </sheetData>
  <mergeCells count="43"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  <mergeCell ref="B20:G20"/>
    <mergeCell ref="B22:G22"/>
    <mergeCell ref="B25:G26"/>
    <mergeCell ref="B21:F21"/>
    <mergeCell ref="B27:C27"/>
    <mergeCell ref="B24:C24"/>
    <mergeCell ref="B23:G23"/>
    <mergeCell ref="A4:C4"/>
    <mergeCell ref="A9:A15"/>
    <mergeCell ref="B9:B15"/>
    <mergeCell ref="B18:C18"/>
    <mergeCell ref="B19:C19"/>
    <mergeCell ref="I83:K83"/>
    <mergeCell ref="D84:F84"/>
    <mergeCell ref="I84:K84"/>
    <mergeCell ref="A86:B86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9:G79"/>
    <mergeCell ref="D83:F83"/>
    <mergeCell ref="B77:G77"/>
  </mergeCells>
  <pageMargins left="0.31496062992125984" right="0.31496062992125984" top="0.35433070866141736" bottom="0.35433070866141736" header="0.31496062992125984" footer="0.31496062992125984"/>
  <pageSetup paperSize="9" scale="77" orientation="portrait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zoomScaleNormal="100" workbookViewId="0">
      <pane xSplit="2" ySplit="4" topLeftCell="D5" activePane="bottomRight" state="frozen"/>
      <selection pane="topRight" activeCell="C1" sqref="C1"/>
      <selection pane="bottomLeft" activeCell="A5" sqref="A5"/>
      <selection pane="bottomRight" activeCell="P3" sqref="P3:S21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11.5703125" customWidth="1"/>
    <col min="6" max="6" width="6.5703125" customWidth="1"/>
    <col min="7" max="7" width="12.42578125" customWidth="1"/>
    <col min="8" max="8" width="12.28515625" customWidth="1"/>
    <col min="9" max="9" width="10.42578125" customWidth="1"/>
    <col min="10" max="10" width="12" customWidth="1"/>
    <col min="11" max="11" width="10.28515625" customWidth="1"/>
    <col min="12" max="12" width="7" customWidth="1"/>
    <col min="13" max="13" width="11.85546875" customWidth="1"/>
    <col min="14" max="14" width="12.5703125" customWidth="1"/>
    <col min="15" max="15" width="13.42578125" customWidth="1"/>
    <col min="16" max="16" width="15.42578125" bestFit="1" customWidth="1"/>
    <col min="17" max="17" width="14.85546875" bestFit="1" customWidth="1"/>
    <col min="18" max="18" width="11.5703125" customWidth="1"/>
    <col min="19" max="19" width="13.28515625" customWidth="1"/>
  </cols>
  <sheetData>
    <row r="1" spans="1:19" ht="40.5" customHeight="1" thickBot="1" x14ac:dyDescent="0.3">
      <c r="A1" s="465" t="s">
        <v>253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</row>
    <row r="2" spans="1:19" ht="19.5" customHeight="1" x14ac:dyDescent="0.25">
      <c r="A2" s="466" t="s">
        <v>0</v>
      </c>
      <c r="B2" s="468" t="s">
        <v>102</v>
      </c>
      <c r="C2" s="458" t="s">
        <v>241</v>
      </c>
      <c r="D2" s="462" t="s">
        <v>3</v>
      </c>
      <c r="E2" s="463"/>
      <c r="F2" s="463"/>
      <c r="G2" s="463"/>
      <c r="H2" s="464"/>
      <c r="I2" s="462" t="s">
        <v>4</v>
      </c>
      <c r="J2" s="463"/>
      <c r="K2" s="463"/>
      <c r="L2" s="463"/>
      <c r="M2" s="463"/>
      <c r="N2" s="464"/>
      <c r="O2" s="460" t="s">
        <v>126</v>
      </c>
    </row>
    <row r="3" spans="1:19" ht="81" customHeight="1" thickBot="1" x14ac:dyDescent="0.3">
      <c r="A3" s="467"/>
      <c r="B3" s="469"/>
      <c r="C3" s="459"/>
      <c r="D3" s="171" t="s">
        <v>5</v>
      </c>
      <c r="E3" s="171" t="s">
        <v>96</v>
      </c>
      <c r="F3" s="171" t="s">
        <v>121</v>
      </c>
      <c r="G3" s="171" t="s">
        <v>122</v>
      </c>
      <c r="H3" s="168" t="s">
        <v>123</v>
      </c>
      <c r="I3" s="168" t="s">
        <v>124</v>
      </c>
      <c r="J3" s="172" t="s">
        <v>35</v>
      </c>
      <c r="K3" s="67" t="s">
        <v>96</v>
      </c>
      <c r="L3" s="67" t="s">
        <v>121</v>
      </c>
      <c r="M3" s="67" t="s">
        <v>127</v>
      </c>
      <c r="N3" s="67" t="s">
        <v>125</v>
      </c>
      <c r="O3" s="461"/>
    </row>
    <row r="4" spans="1:19" ht="15" customHeight="1" thickBot="1" x14ac:dyDescent="0.3">
      <c r="A4" s="167">
        <v>1</v>
      </c>
      <c r="B4" s="168">
        <v>2</v>
      </c>
      <c r="C4" s="169">
        <v>3</v>
      </c>
      <c r="D4" s="168">
        <v>4</v>
      </c>
      <c r="E4" s="169">
        <v>5</v>
      </c>
      <c r="F4" s="168">
        <v>6</v>
      </c>
      <c r="G4" s="169">
        <v>7</v>
      </c>
      <c r="H4" s="168">
        <v>8</v>
      </c>
      <c r="I4" s="169">
        <v>9</v>
      </c>
      <c r="J4" s="168">
        <v>10</v>
      </c>
      <c r="K4" s="169">
        <v>11</v>
      </c>
      <c r="L4" s="168">
        <v>12</v>
      </c>
      <c r="M4" s="169">
        <v>13</v>
      </c>
      <c r="N4" s="168">
        <v>14</v>
      </c>
      <c r="O4" s="170">
        <v>15</v>
      </c>
    </row>
    <row r="5" spans="1:19" ht="25.5" x14ac:dyDescent="0.25">
      <c r="A5" s="165" t="s">
        <v>107</v>
      </c>
      <c r="B5" s="166" t="s">
        <v>108</v>
      </c>
      <c r="C5" s="292">
        <v>516552.69</v>
      </c>
      <c r="D5" s="188">
        <f t="shared" ref="D5:J5" si="0">D6+D7</f>
        <v>12104.96</v>
      </c>
      <c r="E5" s="188">
        <f t="shared" si="0"/>
        <v>0</v>
      </c>
      <c r="F5" s="188">
        <f t="shared" si="0"/>
        <v>0</v>
      </c>
      <c r="G5" s="188">
        <f t="shared" si="0"/>
        <v>0</v>
      </c>
      <c r="H5" s="188">
        <f>D5+E5+F5+G5</f>
        <v>12104.96</v>
      </c>
      <c r="I5" s="188">
        <f t="shared" si="0"/>
        <v>0</v>
      </c>
      <c r="J5" s="188">
        <f t="shared" si="0"/>
        <v>0</v>
      </c>
      <c r="K5" s="188">
        <f t="shared" ref="K5" si="1">K6+K7</f>
        <v>0</v>
      </c>
      <c r="L5" s="188">
        <f t="shared" ref="L5" si="2">L6+L7</f>
        <v>0</v>
      </c>
      <c r="M5" s="188">
        <f t="shared" ref="M5" si="3">M6+M7</f>
        <v>0</v>
      </c>
      <c r="N5" s="188">
        <f>I5+J5+K5+L5+M5</f>
        <v>0</v>
      </c>
      <c r="O5" s="189">
        <f>C5+H5-N5</f>
        <v>528657.65</v>
      </c>
    </row>
    <row r="6" spans="1:19" ht="51" x14ac:dyDescent="0.25">
      <c r="A6" s="62" t="s">
        <v>7</v>
      </c>
      <c r="B6" s="53" t="s">
        <v>109</v>
      </c>
      <c r="C6" s="292">
        <v>516552.69</v>
      </c>
      <c r="D6" s="354">
        <v>12104.96</v>
      </c>
      <c r="E6" s="191">
        <v>0</v>
      </c>
      <c r="F6" s="190">
        <v>0</v>
      </c>
      <c r="G6" s="190">
        <v>0</v>
      </c>
      <c r="H6" s="188">
        <f>D6+E6+F6+G6</f>
        <v>12104.96</v>
      </c>
      <c r="I6" s="190">
        <v>0</v>
      </c>
      <c r="J6" s="192">
        <v>0</v>
      </c>
      <c r="K6" s="193">
        <v>0</v>
      </c>
      <c r="L6" s="193">
        <v>0</v>
      </c>
      <c r="M6" s="193">
        <v>0</v>
      </c>
      <c r="N6" s="194">
        <f t="shared" ref="N6:N17" si="4">I6+J6+K6+L6+M6</f>
        <v>0</v>
      </c>
      <c r="O6" s="195">
        <f t="shared" ref="O6:O17" si="5">C6+H6-N6</f>
        <v>528657.65</v>
      </c>
    </row>
    <row r="7" spans="1:19" ht="25.5" x14ac:dyDescent="0.25">
      <c r="A7" s="63" t="s">
        <v>10</v>
      </c>
      <c r="B7" s="53" t="s">
        <v>110</v>
      </c>
      <c r="C7" s="292">
        <v>0</v>
      </c>
      <c r="D7" s="190">
        <v>0</v>
      </c>
      <c r="E7" s="191">
        <v>0</v>
      </c>
      <c r="F7" s="190">
        <v>0</v>
      </c>
      <c r="G7" s="190">
        <v>0</v>
      </c>
      <c r="H7" s="190">
        <v>0</v>
      </c>
      <c r="I7" s="190">
        <v>0</v>
      </c>
      <c r="J7" s="192">
        <v>0</v>
      </c>
      <c r="K7" s="193">
        <v>0</v>
      </c>
      <c r="L7" s="193">
        <v>0</v>
      </c>
      <c r="M7" s="193">
        <v>0</v>
      </c>
      <c r="N7" s="194">
        <f t="shared" ref="N7" si="6">I7+J7+K7+L7+M7</f>
        <v>0</v>
      </c>
      <c r="O7" s="195">
        <f t="shared" ref="O7" si="7">C7+H7-N7</f>
        <v>0</v>
      </c>
    </row>
    <row r="8" spans="1:19" ht="25.5" x14ac:dyDescent="0.25">
      <c r="A8" s="64" t="s">
        <v>111</v>
      </c>
      <c r="B8" s="54" t="s">
        <v>112</v>
      </c>
      <c r="C8" s="188">
        <v>34314986.259999998</v>
      </c>
      <c r="D8" s="188">
        <f>D9+D16+D17</f>
        <v>326147.67</v>
      </c>
      <c r="E8" s="188">
        <f t="shared" ref="E8:O8" si="8">E9+E16+E17</f>
        <v>3930773.7</v>
      </c>
      <c r="F8" s="188">
        <f t="shared" si="8"/>
        <v>0</v>
      </c>
      <c r="G8" s="188">
        <f t="shared" si="8"/>
        <v>68192.960000000006</v>
      </c>
      <c r="H8" s="188">
        <f t="shared" si="8"/>
        <v>4325114.33</v>
      </c>
      <c r="I8" s="188">
        <f t="shared" si="8"/>
        <v>57726.9</v>
      </c>
      <c r="J8" s="188">
        <f t="shared" si="8"/>
        <v>245322.56</v>
      </c>
      <c r="K8" s="395">
        <f t="shared" si="8"/>
        <v>3930773.7</v>
      </c>
      <c r="L8" s="188">
        <f t="shared" si="8"/>
        <v>0</v>
      </c>
      <c r="M8" s="188">
        <f t="shared" si="8"/>
        <v>166181.19</v>
      </c>
      <c r="N8" s="188">
        <f t="shared" si="8"/>
        <v>4400004.3499999996</v>
      </c>
      <c r="O8" s="351">
        <f t="shared" si="8"/>
        <v>34240096.240000002</v>
      </c>
      <c r="P8" s="201"/>
      <c r="Q8" s="201"/>
    </row>
    <row r="9" spans="1:19" x14ac:dyDescent="0.25">
      <c r="A9" s="64" t="s">
        <v>71</v>
      </c>
      <c r="B9" s="54" t="s">
        <v>120</v>
      </c>
      <c r="C9" s="292">
        <v>30388453.800000001</v>
      </c>
      <c r="D9" s="188">
        <f>SUM(D10:D15)-D11</f>
        <v>142675.24</v>
      </c>
      <c r="E9" s="188">
        <f t="shared" ref="E9:O9" si="9">SUM(E10:E15)-E11</f>
        <v>3930773.7</v>
      </c>
      <c r="F9" s="188">
        <f t="shared" si="9"/>
        <v>0</v>
      </c>
      <c r="G9" s="188">
        <f t="shared" si="9"/>
        <v>68192.960000000006</v>
      </c>
      <c r="H9" s="188">
        <f t="shared" si="9"/>
        <v>4141641.9</v>
      </c>
      <c r="I9" s="188">
        <f t="shared" si="9"/>
        <v>57726.9</v>
      </c>
      <c r="J9" s="188">
        <f t="shared" si="9"/>
        <v>245322.56</v>
      </c>
      <c r="K9" s="188">
        <f t="shared" si="9"/>
        <v>0</v>
      </c>
      <c r="L9" s="188">
        <f t="shared" si="9"/>
        <v>0</v>
      </c>
      <c r="M9" s="188">
        <f t="shared" si="9"/>
        <v>0</v>
      </c>
      <c r="N9" s="188">
        <f t="shared" si="9"/>
        <v>303049.45999999996</v>
      </c>
      <c r="O9" s="351">
        <f t="shared" si="9"/>
        <v>34227046.240000002</v>
      </c>
      <c r="P9" s="318"/>
      <c r="Q9" s="201"/>
    </row>
    <row r="10" spans="1:19" x14ac:dyDescent="0.25">
      <c r="A10" s="63" t="s">
        <v>113</v>
      </c>
      <c r="B10" s="53" t="s">
        <v>114</v>
      </c>
      <c r="C10" s="292">
        <v>4213165.88</v>
      </c>
      <c r="D10" s="190"/>
      <c r="E10" s="191"/>
      <c r="F10" s="190"/>
      <c r="G10" s="190">
        <v>68192.960000000006</v>
      </c>
      <c r="H10" s="190">
        <f t="shared" ref="H10" si="10">D10+E10+F10+G10</f>
        <v>68192.960000000006</v>
      </c>
      <c r="I10" s="190">
        <v>57726.9</v>
      </c>
      <c r="J10" s="192"/>
      <c r="K10" s="193"/>
      <c r="L10" s="193"/>
      <c r="M10" s="190"/>
      <c r="N10" s="194">
        <f t="shared" ref="N10" si="11">I10+J10+K10+L10+M10</f>
        <v>57726.9</v>
      </c>
      <c r="O10" s="310">
        <f>C10+H10-N10</f>
        <v>4223631.9399999995</v>
      </c>
      <c r="P10" s="201"/>
      <c r="Q10" s="201"/>
    </row>
    <row r="11" spans="1:19" ht="76.5" x14ac:dyDescent="0.25">
      <c r="A11" s="63" t="s">
        <v>115</v>
      </c>
      <c r="B11" s="53" t="s">
        <v>8</v>
      </c>
      <c r="C11" s="292">
        <v>5500</v>
      </c>
      <c r="D11" s="370"/>
      <c r="E11" s="371"/>
      <c r="F11" s="370"/>
      <c r="G11" s="370"/>
      <c r="H11" s="190">
        <f t="shared" ref="H11:H17" si="12">D11+E11+F11+G11</f>
        <v>0</v>
      </c>
      <c r="I11" s="370"/>
      <c r="J11" s="375"/>
      <c r="K11" s="376"/>
      <c r="L11" s="376"/>
      <c r="M11" s="370"/>
      <c r="N11" s="194">
        <f t="shared" si="4"/>
        <v>0</v>
      </c>
      <c r="O11" s="310">
        <f>C11+H11-N11</f>
        <v>5500</v>
      </c>
    </row>
    <row r="12" spans="1:19" ht="25.5" x14ac:dyDescent="0.25">
      <c r="A12" s="63" t="s">
        <v>116</v>
      </c>
      <c r="B12" s="53" t="s">
        <v>9</v>
      </c>
      <c r="C12" s="292">
        <v>23625083.040000003</v>
      </c>
      <c r="D12" s="370"/>
      <c r="E12" s="394">
        <f>3684856.77+39999</f>
        <v>3724855.77</v>
      </c>
      <c r="F12" s="370"/>
      <c r="G12" s="370"/>
      <c r="H12" s="190">
        <f t="shared" si="12"/>
        <v>3724855.77</v>
      </c>
      <c r="I12" s="370"/>
      <c r="J12" s="375"/>
      <c r="K12" s="376"/>
      <c r="L12" s="376"/>
      <c r="M12" s="376"/>
      <c r="N12" s="194">
        <f>I12+J12+K12+L12+M12</f>
        <v>0</v>
      </c>
      <c r="O12" s="310">
        <f>C12+H12-N12</f>
        <v>27349938.810000002</v>
      </c>
      <c r="P12" s="201"/>
      <c r="Q12" s="201"/>
    </row>
    <row r="13" spans="1:19" ht="25.5" x14ac:dyDescent="0.25">
      <c r="A13" s="63" t="s">
        <v>117</v>
      </c>
      <c r="B13" s="53" t="s">
        <v>11</v>
      </c>
      <c r="C13" s="292">
        <v>1307408.9400000004</v>
      </c>
      <c r="D13" s="370">
        <v>35547</v>
      </c>
      <c r="E13" s="371">
        <f>47650.5+12792+28560.6</f>
        <v>89003.1</v>
      </c>
      <c r="F13" s="370"/>
      <c r="G13" s="370"/>
      <c r="H13" s="190">
        <f t="shared" si="12"/>
        <v>124550.1</v>
      </c>
      <c r="I13" s="370"/>
      <c r="J13" s="375">
        <f>66269.72+156780.43</f>
        <v>223050.15</v>
      </c>
      <c r="K13" s="376"/>
      <c r="L13" s="376"/>
      <c r="M13" s="376"/>
      <c r="N13" s="194">
        <f t="shared" si="4"/>
        <v>223050.15</v>
      </c>
      <c r="O13" s="310">
        <f t="shared" si="5"/>
        <v>1208908.8900000006</v>
      </c>
      <c r="P13" s="328"/>
      <c r="Q13" s="201"/>
      <c r="R13" s="328"/>
      <c r="S13" s="201"/>
    </row>
    <row r="14" spans="1:19" x14ac:dyDescent="0.25">
      <c r="A14" s="63" t="s">
        <v>77</v>
      </c>
      <c r="B14" s="53" t="s">
        <v>118</v>
      </c>
      <c r="C14" s="292">
        <v>373739.7</v>
      </c>
      <c r="D14" s="370"/>
      <c r="E14" s="371"/>
      <c r="F14" s="370"/>
      <c r="G14" s="370"/>
      <c r="H14" s="190">
        <f t="shared" si="12"/>
        <v>0</v>
      </c>
      <c r="I14" s="370"/>
      <c r="J14" s="375"/>
      <c r="K14" s="376"/>
      <c r="L14" s="376"/>
      <c r="M14" s="376"/>
      <c r="N14" s="194">
        <f t="shared" si="4"/>
        <v>0</v>
      </c>
      <c r="O14" s="310">
        <f t="shared" si="5"/>
        <v>373739.7</v>
      </c>
    </row>
    <row r="15" spans="1:19" s="29" customFormat="1" x14ac:dyDescent="0.25">
      <c r="A15" s="305" t="s">
        <v>257</v>
      </c>
      <c r="B15" s="306" t="s">
        <v>14</v>
      </c>
      <c r="C15" s="307">
        <v>869056.24</v>
      </c>
      <c r="D15" s="372">
        <f>88949.82+9715.77+8462.65</f>
        <v>107128.24</v>
      </c>
      <c r="E15" s="373">
        <f>83886+6528.84+5499.99+8000+6000+7000</f>
        <v>116914.83</v>
      </c>
      <c r="F15" s="372"/>
      <c r="G15" s="372"/>
      <c r="H15" s="308">
        <f t="shared" si="12"/>
        <v>224043.07</v>
      </c>
      <c r="I15" s="372"/>
      <c r="J15" s="377">
        <v>22272.41</v>
      </c>
      <c r="K15" s="378"/>
      <c r="L15" s="378"/>
      <c r="M15" s="378"/>
      <c r="N15" s="309">
        <f t="shared" si="4"/>
        <v>22272.41</v>
      </c>
      <c r="O15" s="310">
        <f t="shared" si="5"/>
        <v>1070826.9000000001</v>
      </c>
      <c r="P15" s="329"/>
      <c r="Q15" s="311"/>
    </row>
    <row r="16" spans="1:19" ht="26.25" thickBot="1" x14ac:dyDescent="0.3">
      <c r="A16" s="62" t="s">
        <v>79</v>
      </c>
      <c r="B16" s="53" t="s">
        <v>286</v>
      </c>
      <c r="C16" s="292">
        <v>3926532.46</v>
      </c>
      <c r="D16" s="374">
        <v>183472.43</v>
      </c>
      <c r="E16" s="371"/>
      <c r="F16" s="370"/>
      <c r="G16" s="370"/>
      <c r="H16" s="190">
        <f>D16+E16+F16+G16</f>
        <v>183472.43</v>
      </c>
      <c r="I16" s="370"/>
      <c r="J16" s="375"/>
      <c r="K16" s="416">
        <f>4096954.89-M16</f>
        <v>3930773.7</v>
      </c>
      <c r="L16" s="376"/>
      <c r="M16" s="399">
        <v>166181.19</v>
      </c>
      <c r="N16" s="194">
        <f t="shared" si="4"/>
        <v>4096954.89</v>
      </c>
      <c r="O16" s="310">
        <f t="shared" si="5"/>
        <v>13050</v>
      </c>
      <c r="P16" s="201"/>
    </row>
    <row r="17" spans="1:15" ht="26.25" thickBot="1" x14ac:dyDescent="0.3">
      <c r="A17" s="65" t="s">
        <v>119</v>
      </c>
      <c r="B17" s="66" t="s">
        <v>287</v>
      </c>
      <c r="C17" s="293">
        <v>0</v>
      </c>
      <c r="D17" s="197"/>
      <c r="E17" s="198"/>
      <c r="F17" s="197"/>
      <c r="G17" s="197"/>
      <c r="H17" s="199">
        <f t="shared" si="12"/>
        <v>0</v>
      </c>
      <c r="I17" s="197"/>
      <c r="J17" s="197"/>
      <c r="K17" s="200"/>
      <c r="L17" s="200"/>
      <c r="M17" s="200"/>
      <c r="N17" s="196">
        <f t="shared" si="4"/>
        <v>0</v>
      </c>
      <c r="O17" s="352">
        <f t="shared" si="5"/>
        <v>0</v>
      </c>
    </row>
    <row r="18" spans="1:15" s="201" customFormat="1" x14ac:dyDescent="0.25">
      <c r="A18" s="295"/>
      <c r="B18" s="295"/>
      <c r="C18" s="296"/>
      <c r="D18" s="295"/>
      <c r="E18" s="295"/>
      <c r="F18" s="295"/>
      <c r="G18" s="295"/>
      <c r="H18" s="295"/>
      <c r="I18" s="295"/>
      <c r="J18" s="295" t="s">
        <v>414</v>
      </c>
      <c r="K18" s="201">
        <f>+K8-E8</f>
        <v>0</v>
      </c>
      <c r="O18" s="296"/>
    </row>
    <row r="19" spans="1:15" s="201" customFormat="1" x14ac:dyDescent="0.25">
      <c r="A19" s="295"/>
      <c r="B19" s="295"/>
      <c r="C19" s="295"/>
      <c r="D19" s="295"/>
      <c r="E19" s="295"/>
      <c r="F19" s="295"/>
      <c r="G19" s="295"/>
      <c r="H19" s="295"/>
      <c r="I19" s="295"/>
      <c r="J19" s="295"/>
      <c r="O19" s="295"/>
    </row>
    <row r="20" spans="1:15" x14ac:dyDescent="0.25">
      <c r="A20" s="58"/>
      <c r="B20" s="59" t="s">
        <v>128</v>
      </c>
      <c r="C20" s="59"/>
      <c r="D20" s="60"/>
      <c r="E20" s="60"/>
      <c r="F20" s="60"/>
      <c r="G20" s="470">
        <v>45377</v>
      </c>
      <c r="H20" s="471"/>
      <c r="I20" s="471"/>
      <c r="J20" s="57"/>
      <c r="L20" s="472" t="s">
        <v>129</v>
      </c>
      <c r="M20" s="472"/>
      <c r="N20" s="472"/>
    </row>
    <row r="21" spans="1:15" x14ac:dyDescent="0.25">
      <c r="A21" s="58"/>
      <c r="B21" s="61" t="s">
        <v>130</v>
      </c>
      <c r="C21" s="59"/>
      <c r="D21" s="60"/>
      <c r="E21" s="60"/>
      <c r="F21" s="60"/>
      <c r="G21" s="473" t="s">
        <v>89</v>
      </c>
      <c r="H21" s="473"/>
      <c r="I21" s="473"/>
      <c r="J21" s="57"/>
      <c r="L21" s="419" t="s">
        <v>92</v>
      </c>
      <c r="M21" s="419"/>
      <c r="N21" s="419"/>
    </row>
    <row r="22" spans="1:15" x14ac:dyDescent="0.25">
      <c r="A22" s="58"/>
      <c r="B22" s="59"/>
      <c r="C22" s="59"/>
      <c r="D22" s="60"/>
      <c r="E22" s="60"/>
      <c r="F22" s="60"/>
      <c r="G22" s="60"/>
      <c r="H22" s="60"/>
      <c r="I22" s="60"/>
      <c r="J22" s="57"/>
    </row>
    <row r="23" spans="1:15" ht="25.5" customHeight="1" x14ac:dyDescent="0.25">
      <c r="A23" s="474" t="s">
        <v>281</v>
      </c>
      <c r="B23" s="474"/>
      <c r="C23" s="59"/>
      <c r="D23" s="60"/>
      <c r="E23" s="60"/>
      <c r="F23" s="60"/>
      <c r="G23" s="60"/>
      <c r="H23" s="60"/>
      <c r="I23" s="60"/>
      <c r="J23" s="57"/>
    </row>
    <row r="24" spans="1:15" x14ac:dyDescent="0.25">
      <c r="A24" s="58"/>
      <c r="B24" s="59"/>
      <c r="C24" s="59"/>
      <c r="D24" s="60"/>
      <c r="E24" s="60"/>
      <c r="F24" s="60"/>
      <c r="G24" s="60"/>
      <c r="H24" s="60"/>
      <c r="I24" s="60"/>
      <c r="J24" s="57"/>
    </row>
    <row r="25" spans="1:15" x14ac:dyDescent="0.25">
      <c r="A25" s="400" t="s">
        <v>419</v>
      </c>
      <c r="B25" s="294"/>
      <c r="C25" s="59"/>
      <c r="D25" s="60"/>
      <c r="E25" s="60"/>
      <c r="F25" s="60"/>
      <c r="G25" s="60"/>
      <c r="H25" s="60"/>
      <c r="I25" s="60"/>
      <c r="J25" s="57"/>
    </row>
    <row r="26" spans="1:15" x14ac:dyDescent="0.25">
      <c r="A26" s="58"/>
      <c r="B26" s="59"/>
      <c r="C26" s="59"/>
      <c r="D26" s="60"/>
      <c r="E26" s="60"/>
      <c r="F26" s="60"/>
      <c r="G26" s="60"/>
      <c r="H26" s="60"/>
      <c r="I26" s="60"/>
      <c r="J26" s="57"/>
    </row>
    <row r="27" spans="1:15" x14ac:dyDescent="0.25">
      <c r="A27" s="58"/>
      <c r="B27" s="59"/>
      <c r="C27" s="59"/>
      <c r="D27" s="60"/>
      <c r="E27" s="60"/>
      <c r="F27" s="60"/>
      <c r="G27" s="60"/>
      <c r="H27" s="60"/>
      <c r="I27" s="60"/>
      <c r="J27" s="57"/>
    </row>
    <row r="28" spans="1:15" x14ac:dyDescent="0.25">
      <c r="A28" s="58"/>
      <c r="B28" s="59"/>
      <c r="C28" s="59"/>
      <c r="D28" s="60"/>
      <c r="E28" s="60"/>
      <c r="F28" s="60"/>
      <c r="G28" s="60"/>
      <c r="H28" s="60"/>
      <c r="I28" s="60"/>
      <c r="J28" s="57"/>
    </row>
    <row r="29" spans="1:15" x14ac:dyDescent="0.25">
      <c r="A29" s="55"/>
      <c r="B29" s="56"/>
      <c r="C29" s="56"/>
      <c r="D29" s="57"/>
      <c r="E29" s="57"/>
      <c r="F29" s="57"/>
      <c r="G29" s="57"/>
      <c r="H29" s="57"/>
      <c r="I29" s="57"/>
      <c r="J29" s="57"/>
    </row>
    <row r="30" spans="1:15" s="201" customFormat="1" x14ac:dyDescent="0.25">
      <c r="A30" s="300"/>
      <c r="B30" s="224"/>
      <c r="C30" s="224"/>
      <c r="D30" s="301"/>
      <c r="E30" s="301"/>
      <c r="F30" s="301"/>
      <c r="G30" s="301"/>
      <c r="H30" s="301"/>
      <c r="I30" s="301"/>
      <c r="J30" s="302"/>
    </row>
    <row r="31" spans="1:15" s="201" customFormat="1" x14ac:dyDescent="0.25">
      <c r="A31" s="300"/>
      <c r="B31" s="224"/>
      <c r="C31" s="224"/>
      <c r="D31" s="301"/>
      <c r="E31" s="301"/>
      <c r="F31" s="301"/>
      <c r="G31" s="301"/>
      <c r="H31" s="301"/>
      <c r="I31" s="301"/>
      <c r="J31" s="302"/>
    </row>
    <row r="32" spans="1:15" s="201" customFormat="1" x14ac:dyDescent="0.25">
      <c r="A32" s="300"/>
      <c r="B32" s="224"/>
      <c r="C32" s="224"/>
      <c r="D32" s="301"/>
      <c r="E32" s="301"/>
      <c r="F32" s="301"/>
      <c r="G32" s="301"/>
      <c r="H32" s="301"/>
      <c r="I32" s="301"/>
      <c r="J32" s="302"/>
    </row>
    <row r="33" spans="1:10" s="201" customFormat="1" x14ac:dyDescent="0.25">
      <c r="A33" s="300"/>
      <c r="B33" s="224"/>
      <c r="C33" s="224"/>
      <c r="D33" s="301"/>
      <c r="E33" s="301"/>
      <c r="F33" s="301"/>
      <c r="G33" s="301"/>
      <c r="H33" s="301"/>
      <c r="I33" s="301"/>
      <c r="J33" s="302"/>
    </row>
    <row r="34" spans="1:10" s="201" customFormat="1" x14ac:dyDescent="0.25">
      <c r="A34" s="300"/>
      <c r="B34" s="224"/>
      <c r="C34" s="224"/>
      <c r="D34" s="301"/>
      <c r="E34" s="301"/>
      <c r="F34" s="301"/>
      <c r="G34" s="301"/>
      <c r="H34" s="301"/>
      <c r="I34" s="301"/>
      <c r="J34" s="302"/>
    </row>
    <row r="35" spans="1:10" s="201" customFormat="1" x14ac:dyDescent="0.25">
      <c r="A35" s="300"/>
      <c r="B35" s="224"/>
      <c r="C35" s="224"/>
      <c r="D35" s="301"/>
      <c r="E35" s="301"/>
      <c r="F35" s="301"/>
      <c r="G35" s="301"/>
      <c r="H35" s="301"/>
      <c r="I35" s="301"/>
      <c r="J35" s="302"/>
    </row>
    <row r="36" spans="1:10" s="201" customFormat="1" x14ac:dyDescent="0.25">
      <c r="A36" s="300"/>
      <c r="B36" s="224"/>
      <c r="C36" s="224"/>
      <c r="D36" s="301"/>
      <c r="E36" s="301"/>
      <c r="F36" s="301"/>
      <c r="G36" s="301"/>
      <c r="H36" s="301"/>
      <c r="I36" s="301"/>
      <c r="J36" s="302"/>
    </row>
    <row r="37" spans="1:10" s="201" customFormat="1" x14ac:dyDescent="0.25">
      <c r="A37" s="300"/>
      <c r="B37" s="224"/>
      <c r="C37" s="224"/>
      <c r="D37" s="301"/>
      <c r="E37" s="301"/>
      <c r="F37" s="301"/>
      <c r="G37" s="301"/>
      <c r="H37" s="301"/>
      <c r="I37" s="301"/>
      <c r="J37" s="302"/>
    </row>
    <row r="38" spans="1:10" s="201" customFormat="1" x14ac:dyDescent="0.25">
      <c r="A38" s="303"/>
      <c r="B38" s="304"/>
      <c r="C38" s="304"/>
      <c r="D38" s="302"/>
      <c r="E38" s="302"/>
      <c r="F38" s="302"/>
      <c r="G38" s="302"/>
      <c r="H38" s="302"/>
      <c r="I38" s="302"/>
      <c r="J38" s="302"/>
    </row>
    <row r="39" spans="1:10" s="201" customFormat="1" x14ac:dyDescent="0.25"/>
  </sheetData>
  <mergeCells count="12">
    <mergeCell ref="G20:I20"/>
    <mergeCell ref="L20:N20"/>
    <mergeCell ref="G21:I21"/>
    <mergeCell ref="L21:N21"/>
    <mergeCell ref="A23:B23"/>
    <mergeCell ref="C2:C3"/>
    <mergeCell ref="O2:O3"/>
    <mergeCell ref="D2:H2"/>
    <mergeCell ref="I2:N2"/>
    <mergeCell ref="A1:O1"/>
    <mergeCell ref="A2:A3"/>
    <mergeCell ref="B2:B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view="pageBreakPreview" topLeftCell="A4" zoomScale="60" zoomScaleNormal="100" workbookViewId="0">
      <selection activeCell="O4" sqref="O1:P1048576"/>
    </sheetView>
  </sheetViews>
  <sheetFormatPr defaultRowHeight="15" x14ac:dyDescent="0.25"/>
  <cols>
    <col min="1" max="1" width="6" customWidth="1"/>
    <col min="2" max="2" width="25.5703125" customWidth="1"/>
    <col min="3" max="3" width="12.5703125" customWidth="1"/>
    <col min="4" max="4" width="12.85546875" customWidth="1"/>
    <col min="5" max="5" width="8.140625" customWidth="1"/>
    <col min="6" max="6" width="11" customWidth="1"/>
    <col min="7" max="7" width="12.28515625" customWidth="1"/>
    <col min="8" max="8" width="9.140625" customWidth="1"/>
    <col min="9" max="9" width="13.7109375" customWidth="1"/>
    <col min="10" max="10" width="12.85546875" customWidth="1"/>
    <col min="11" max="11" width="13.140625" customWidth="1"/>
    <col min="12" max="12" width="12.7109375" customWidth="1"/>
    <col min="13" max="13" width="15.85546875" customWidth="1"/>
    <col min="14" max="14" width="15.140625" customWidth="1"/>
    <col min="15" max="15" width="14.140625" bestFit="1" customWidth="1"/>
    <col min="16" max="16" width="14.5703125" style="201" customWidth="1"/>
    <col min="17" max="18" width="9.140625" style="201"/>
  </cols>
  <sheetData>
    <row r="1" spans="1:15" ht="52.5" customHeight="1" thickBot="1" x14ac:dyDescent="0.3">
      <c r="A1" s="475" t="s">
        <v>254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</row>
    <row r="2" spans="1:15" ht="26.25" customHeight="1" thickBot="1" x14ac:dyDescent="0.3">
      <c r="A2" s="476" t="s">
        <v>0</v>
      </c>
      <c r="B2" s="478" t="s">
        <v>102</v>
      </c>
      <c r="C2" s="480" t="s">
        <v>242</v>
      </c>
      <c r="D2" s="482" t="s">
        <v>3</v>
      </c>
      <c r="E2" s="483"/>
      <c r="F2" s="483"/>
      <c r="G2" s="484"/>
      <c r="H2" s="483" t="s">
        <v>4</v>
      </c>
      <c r="I2" s="483"/>
      <c r="J2" s="483"/>
      <c r="K2" s="483"/>
      <c r="L2" s="485" t="s">
        <v>131</v>
      </c>
      <c r="M2" s="488" t="s">
        <v>259</v>
      </c>
      <c r="N2" s="489"/>
    </row>
    <row r="3" spans="1:15" ht="68.25" customHeight="1" thickBot="1" x14ac:dyDescent="0.3">
      <c r="A3" s="477"/>
      <c r="B3" s="479"/>
      <c r="C3" s="481"/>
      <c r="D3" s="182" t="s">
        <v>255</v>
      </c>
      <c r="E3" s="181" t="s">
        <v>256</v>
      </c>
      <c r="F3" s="181" t="s">
        <v>297</v>
      </c>
      <c r="G3" s="183" t="s">
        <v>123</v>
      </c>
      <c r="H3" s="184" t="s">
        <v>132</v>
      </c>
      <c r="I3" s="181" t="s">
        <v>258</v>
      </c>
      <c r="J3" s="181" t="s">
        <v>127</v>
      </c>
      <c r="K3" s="185" t="s">
        <v>125</v>
      </c>
      <c r="L3" s="486"/>
      <c r="M3" s="186" t="s">
        <v>37</v>
      </c>
      <c r="N3" s="179" t="s">
        <v>38</v>
      </c>
    </row>
    <row r="4" spans="1:15" ht="15" customHeight="1" thickBot="1" x14ac:dyDescent="0.3">
      <c r="A4" s="173">
        <v>1</v>
      </c>
      <c r="B4" s="174">
        <v>2</v>
      </c>
      <c r="C4" s="177">
        <v>3</v>
      </c>
      <c r="D4" s="173">
        <v>4</v>
      </c>
      <c r="E4" s="175">
        <v>5</v>
      </c>
      <c r="F4" s="174">
        <v>6</v>
      </c>
      <c r="G4" s="178">
        <v>7</v>
      </c>
      <c r="H4" s="175">
        <v>8</v>
      </c>
      <c r="I4" s="175">
        <v>9</v>
      </c>
      <c r="J4" s="174">
        <v>10</v>
      </c>
      <c r="K4" s="177">
        <v>11</v>
      </c>
      <c r="L4" s="176">
        <v>12</v>
      </c>
      <c r="M4" s="173">
        <v>13</v>
      </c>
      <c r="N4" s="180">
        <v>14</v>
      </c>
    </row>
    <row r="5" spans="1:15" ht="25.5" x14ac:dyDescent="0.25">
      <c r="A5" s="165" t="s">
        <v>107</v>
      </c>
      <c r="B5" s="166" t="s">
        <v>108</v>
      </c>
      <c r="C5" s="203">
        <v>516552.69000000006</v>
      </c>
      <c r="D5" s="203">
        <f t="shared" ref="D5:J5" si="0">D6+D7</f>
        <v>0</v>
      </c>
      <c r="E5" s="188">
        <f t="shared" si="0"/>
        <v>0</v>
      </c>
      <c r="F5" s="188">
        <f t="shared" si="0"/>
        <v>0</v>
      </c>
      <c r="G5" s="189">
        <f>D5+E5+F5</f>
        <v>0</v>
      </c>
      <c r="H5" s="204">
        <f t="shared" si="0"/>
        <v>0</v>
      </c>
      <c r="I5" s="188">
        <f t="shared" si="0"/>
        <v>0</v>
      </c>
      <c r="J5" s="188">
        <f t="shared" si="0"/>
        <v>0</v>
      </c>
      <c r="K5" s="202">
        <f>H5+I5+J5</f>
        <v>0</v>
      </c>
      <c r="L5" s="205">
        <f t="shared" ref="L5:L17" si="1">C5+G5-K5</f>
        <v>516552.69000000006</v>
      </c>
      <c r="M5" s="206">
        <f>'Tabela 1 '!C5-'Tabela 2'!C5</f>
        <v>0</v>
      </c>
      <c r="N5" s="207">
        <f>'Tabela 1 '!O5-'Tabela 2'!L5</f>
        <v>12104.959999999963</v>
      </c>
    </row>
    <row r="6" spans="1:15" ht="38.25" x14ac:dyDescent="0.25">
      <c r="A6" s="62" t="s">
        <v>7</v>
      </c>
      <c r="B6" s="53" t="s">
        <v>109</v>
      </c>
      <c r="C6" s="202">
        <v>516552.69000000006</v>
      </c>
      <c r="D6" s="208">
        <v>0</v>
      </c>
      <c r="E6" s="190"/>
      <c r="F6" s="190"/>
      <c r="G6" s="189">
        <f t="shared" ref="G6:G17" si="2">D6+E6+F6</f>
        <v>0</v>
      </c>
      <c r="H6" s="209"/>
      <c r="I6" s="192">
        <v>0</v>
      </c>
      <c r="J6" s="193"/>
      <c r="K6" s="379">
        <f t="shared" ref="K6:K17" si="3">H6+I6+J6</f>
        <v>0</v>
      </c>
      <c r="L6" s="380">
        <f t="shared" si="1"/>
        <v>516552.69000000006</v>
      </c>
      <c r="M6" s="210">
        <f>'Tabela 1 '!C6-'Tabela 2'!C6</f>
        <v>0</v>
      </c>
      <c r="N6" s="211">
        <f>'Tabela 1 '!O6-'Tabela 2'!L6</f>
        <v>12104.959999999963</v>
      </c>
    </row>
    <row r="7" spans="1:15" ht="25.5" x14ac:dyDescent="0.25">
      <c r="A7" s="63" t="s">
        <v>10</v>
      </c>
      <c r="B7" s="53" t="s">
        <v>110</v>
      </c>
      <c r="C7" s="202">
        <v>0</v>
      </c>
      <c r="D7" s="208"/>
      <c r="E7" s="190"/>
      <c r="F7" s="190"/>
      <c r="G7" s="189">
        <f t="shared" si="2"/>
        <v>0</v>
      </c>
      <c r="H7" s="209"/>
      <c r="I7" s="192"/>
      <c r="J7" s="193"/>
      <c r="K7" s="379">
        <f t="shared" si="3"/>
        <v>0</v>
      </c>
      <c r="L7" s="380">
        <f t="shared" si="1"/>
        <v>0</v>
      </c>
      <c r="M7" s="210">
        <f>'Tabela 1 '!C7-'Tabela 2'!C7</f>
        <v>0</v>
      </c>
      <c r="N7" s="211">
        <f>'Tabela 1 '!O7-'Tabela 2'!L7</f>
        <v>0</v>
      </c>
    </row>
    <row r="8" spans="1:15" ht="25.5" x14ac:dyDescent="0.25">
      <c r="A8" s="64" t="s">
        <v>111</v>
      </c>
      <c r="B8" s="54" t="s">
        <v>112</v>
      </c>
      <c r="C8" s="203">
        <v>12288474.710000001</v>
      </c>
      <c r="D8" s="203">
        <f>D9+D16+D17</f>
        <v>1097245.8600000001</v>
      </c>
      <c r="E8" s="188">
        <f>E9+E16+E17</f>
        <v>0</v>
      </c>
      <c r="F8" s="188">
        <f>F9+F16+F17</f>
        <v>0</v>
      </c>
      <c r="G8" s="189">
        <f t="shared" si="2"/>
        <v>1097245.8600000001</v>
      </c>
      <c r="H8" s="204">
        <f>H9+H16+H17</f>
        <v>0</v>
      </c>
      <c r="I8" s="194">
        <f>I9+I16+I17</f>
        <v>222074.87</v>
      </c>
      <c r="J8" s="194">
        <f>J9+J16+J17</f>
        <v>0</v>
      </c>
      <c r="K8" s="379">
        <f t="shared" si="3"/>
        <v>222074.87</v>
      </c>
      <c r="L8" s="380">
        <f t="shared" si="1"/>
        <v>13163645.700000001</v>
      </c>
      <c r="M8" s="210">
        <f>'Tabela 1 '!C8-'Tabela 2'!C8</f>
        <v>22026511.549999997</v>
      </c>
      <c r="N8" s="211">
        <f>'Tabela 1 '!O8-'Tabela 2'!L8</f>
        <v>21076450.539999999</v>
      </c>
    </row>
    <row r="9" spans="1:15" x14ac:dyDescent="0.25">
      <c r="A9" s="64" t="s">
        <v>71</v>
      </c>
      <c r="B9" s="54" t="s">
        <v>120</v>
      </c>
      <c r="C9" s="202">
        <v>12288474.710000003</v>
      </c>
      <c r="D9" s="202">
        <f t="shared" ref="D9:L9" si="4">D10+D11+D12+D14+D15+D13</f>
        <v>1097245.8600000001</v>
      </c>
      <c r="E9" s="202">
        <f t="shared" si="4"/>
        <v>0</v>
      </c>
      <c r="F9" s="202">
        <f t="shared" si="4"/>
        <v>0</v>
      </c>
      <c r="G9" s="202">
        <f t="shared" si="4"/>
        <v>1097245.8600000001</v>
      </c>
      <c r="H9" s="202">
        <f t="shared" si="4"/>
        <v>0</v>
      </c>
      <c r="I9" s="202">
        <f t="shared" si="4"/>
        <v>222074.87</v>
      </c>
      <c r="J9" s="202">
        <f t="shared" si="4"/>
        <v>0</v>
      </c>
      <c r="K9" s="381">
        <f t="shared" si="4"/>
        <v>222074.87</v>
      </c>
      <c r="L9" s="381">
        <f t="shared" si="4"/>
        <v>13163645.700000003</v>
      </c>
      <c r="M9" s="210">
        <f>'Tabela 1 '!C9-'Tabela 2'!C9</f>
        <v>18099979.089999996</v>
      </c>
      <c r="N9" s="211">
        <f>'Tabela 1 '!O9-'Tabela 2'!L9</f>
        <v>21063400.539999999</v>
      </c>
    </row>
    <row r="10" spans="1:15" x14ac:dyDescent="0.25">
      <c r="A10" s="63" t="s">
        <v>113</v>
      </c>
      <c r="B10" s="53" t="s">
        <v>114</v>
      </c>
      <c r="C10" s="202">
        <v>0</v>
      </c>
      <c r="D10" s="208"/>
      <c r="E10" s="190"/>
      <c r="F10" s="190"/>
      <c r="G10" s="189">
        <f t="shared" si="2"/>
        <v>0</v>
      </c>
      <c r="H10" s="209"/>
      <c r="I10" s="192"/>
      <c r="J10" s="193"/>
      <c r="K10" s="379">
        <f t="shared" si="3"/>
        <v>0</v>
      </c>
      <c r="L10" s="380">
        <f t="shared" si="1"/>
        <v>0</v>
      </c>
      <c r="M10" s="210">
        <f>'Tabela 1 '!C10-'Tabela 2'!C10</f>
        <v>4213165.88</v>
      </c>
      <c r="N10" s="211">
        <f>'Tabela 1 '!O10-'Tabela 2'!L10</f>
        <v>4223631.9399999995</v>
      </c>
    </row>
    <row r="11" spans="1:15" ht="63.75" x14ac:dyDescent="0.25">
      <c r="A11" s="63" t="s">
        <v>115</v>
      </c>
      <c r="B11" s="53" t="s">
        <v>8</v>
      </c>
      <c r="C11" s="202">
        <v>0</v>
      </c>
      <c r="D11" s="208"/>
      <c r="E11" s="190"/>
      <c r="F11" s="190"/>
      <c r="G11" s="189">
        <f t="shared" si="2"/>
        <v>0</v>
      </c>
      <c r="H11" s="209"/>
      <c r="I11" s="192"/>
      <c r="J11" s="193"/>
      <c r="K11" s="379">
        <f t="shared" si="3"/>
        <v>0</v>
      </c>
      <c r="L11" s="380">
        <f t="shared" si="1"/>
        <v>0</v>
      </c>
      <c r="M11" s="210">
        <f>'Tabela 1 '!C11-'Tabela 2'!C11</f>
        <v>5500</v>
      </c>
      <c r="N11" s="211">
        <f>'Tabela 1 '!O11-'Tabela 2'!L11</f>
        <v>5500</v>
      </c>
    </row>
    <row r="12" spans="1:15" ht="25.5" x14ac:dyDescent="0.25">
      <c r="A12" s="63" t="s">
        <v>116</v>
      </c>
      <c r="B12" s="53" t="s">
        <v>9</v>
      </c>
      <c r="C12" s="202">
        <v>9933648.1500000022</v>
      </c>
      <c r="D12" s="208">
        <f>375980.34+487138.62</f>
        <v>863118.96</v>
      </c>
      <c r="E12" s="190"/>
      <c r="F12" s="190"/>
      <c r="G12" s="189">
        <f t="shared" si="2"/>
        <v>863118.96</v>
      </c>
      <c r="H12" s="209"/>
      <c r="I12" s="192"/>
      <c r="J12" s="193"/>
      <c r="K12" s="379">
        <f t="shared" si="3"/>
        <v>0</v>
      </c>
      <c r="L12" s="380">
        <f t="shared" si="1"/>
        <v>10796767.110000003</v>
      </c>
      <c r="M12" s="210">
        <f>'Tabela 1 '!C12-'Tabela 2'!C12</f>
        <v>13691434.890000001</v>
      </c>
      <c r="N12" s="211">
        <f>'Tabela 1 '!O12-'Tabela 2'!L12</f>
        <v>16553171.699999999</v>
      </c>
      <c r="O12" s="201"/>
    </row>
    <row r="13" spans="1:15" ht="25.5" x14ac:dyDescent="0.25">
      <c r="A13" s="63" t="s">
        <v>117</v>
      </c>
      <c r="B13" s="53" t="s">
        <v>11</v>
      </c>
      <c r="C13" s="202">
        <v>1166261.2899999996</v>
      </c>
      <c r="D13" s="208">
        <f>15018.54+48088.95</f>
        <v>63107.49</v>
      </c>
      <c r="E13" s="190"/>
      <c r="F13" s="190"/>
      <c r="G13" s="189">
        <f t="shared" si="2"/>
        <v>63107.49</v>
      </c>
      <c r="H13" s="209"/>
      <c r="I13" s="193">
        <f>66269.72+133532.74</f>
        <v>199802.46</v>
      </c>
      <c r="J13" s="193"/>
      <c r="K13" s="379">
        <f t="shared" si="3"/>
        <v>199802.46</v>
      </c>
      <c r="L13" s="380">
        <f>C13+G13-K13</f>
        <v>1029566.3199999996</v>
      </c>
      <c r="M13" s="210">
        <f>'Tabela 1 '!C13-'Tabela 2'!C13</f>
        <v>141147.65000000084</v>
      </c>
      <c r="N13" s="211">
        <f>'Tabela 1 '!O13-'Tabela 2'!L13</f>
        <v>179342.570000001</v>
      </c>
      <c r="O13" s="330"/>
    </row>
    <row r="14" spans="1:15" x14ac:dyDescent="0.25">
      <c r="A14" s="63" t="s">
        <v>77</v>
      </c>
      <c r="B14" s="53" t="s">
        <v>118</v>
      </c>
      <c r="C14" s="202">
        <v>320857.12999999995</v>
      </c>
      <c r="D14" s="208">
        <v>16931.16</v>
      </c>
      <c r="E14" s="190"/>
      <c r="F14" s="190"/>
      <c r="G14" s="189">
        <f t="shared" si="2"/>
        <v>16931.16</v>
      </c>
      <c r="H14" s="209"/>
      <c r="I14" s="192"/>
      <c r="J14" s="193"/>
      <c r="K14" s="379">
        <f t="shared" si="3"/>
        <v>0</v>
      </c>
      <c r="L14" s="380">
        <f t="shared" si="1"/>
        <v>337788.28999999992</v>
      </c>
      <c r="M14" s="210">
        <f>'Tabela 1 '!C14-'Tabela 2'!C14</f>
        <v>52882.570000000065</v>
      </c>
      <c r="N14" s="211">
        <f>'Tabela 1 '!O14-'Tabela 2'!L14</f>
        <v>35951.410000000091</v>
      </c>
      <c r="O14" s="201"/>
    </row>
    <row r="15" spans="1:15" x14ac:dyDescent="0.25">
      <c r="A15" s="63" t="s">
        <v>257</v>
      </c>
      <c r="B15" s="53" t="s">
        <v>14</v>
      </c>
      <c r="C15" s="202">
        <v>867708.14000000013</v>
      </c>
      <c r="D15" s="208">
        <f>13931.18+140157.07</f>
        <v>154088.25</v>
      </c>
      <c r="E15" s="190"/>
      <c r="F15" s="190"/>
      <c r="G15" s="189">
        <f t="shared" si="2"/>
        <v>154088.25</v>
      </c>
      <c r="H15" s="209"/>
      <c r="I15" s="192">
        <v>22272.41</v>
      </c>
      <c r="J15" s="193"/>
      <c r="K15" s="379">
        <f t="shared" si="3"/>
        <v>22272.41</v>
      </c>
      <c r="L15" s="380">
        <f>C15+G15-K15</f>
        <v>999523.9800000001</v>
      </c>
      <c r="M15" s="210">
        <f>'Tabela 1 '!C15-'Tabela 2'!C15</f>
        <v>1348.0999999998603</v>
      </c>
      <c r="N15" s="211">
        <f>'Tabela 1 '!O15-'Tabela 2'!L15</f>
        <v>71302.920000000042</v>
      </c>
      <c r="O15" s="331"/>
    </row>
    <row r="16" spans="1:15" ht="25.5" x14ac:dyDescent="0.25">
      <c r="A16" s="62" t="s">
        <v>79</v>
      </c>
      <c r="B16" s="53" t="s">
        <v>286</v>
      </c>
      <c r="C16" s="202">
        <v>0</v>
      </c>
      <c r="D16" s="208"/>
      <c r="E16" s="190"/>
      <c r="F16" s="190"/>
      <c r="G16" s="189">
        <f t="shared" si="2"/>
        <v>0</v>
      </c>
      <c r="H16" s="209"/>
      <c r="I16" s="192"/>
      <c r="J16" s="193"/>
      <c r="K16" s="379">
        <f t="shared" si="3"/>
        <v>0</v>
      </c>
      <c r="L16" s="380">
        <f t="shared" si="1"/>
        <v>0</v>
      </c>
      <c r="M16" s="210">
        <f>'Tabela 1 '!C16-'Tabela 2'!C16</f>
        <v>3926532.46</v>
      </c>
      <c r="N16" s="211">
        <f>'Tabela 1 '!O16-'Tabela 2'!L16</f>
        <v>13050</v>
      </c>
      <c r="O16" s="201"/>
    </row>
    <row r="17" spans="1:15" ht="26.25" thickBot="1" x14ac:dyDescent="0.3">
      <c r="A17" s="65" t="s">
        <v>119</v>
      </c>
      <c r="B17" s="66" t="s">
        <v>287</v>
      </c>
      <c r="C17" s="212">
        <v>0</v>
      </c>
      <c r="D17" s="213"/>
      <c r="E17" s="197"/>
      <c r="F17" s="197"/>
      <c r="G17" s="214">
        <f t="shared" si="2"/>
        <v>0</v>
      </c>
      <c r="H17" s="215"/>
      <c r="I17" s="197"/>
      <c r="J17" s="200"/>
      <c r="K17" s="212">
        <f t="shared" si="3"/>
        <v>0</v>
      </c>
      <c r="L17" s="216">
        <f t="shared" si="1"/>
        <v>0</v>
      </c>
      <c r="M17" s="217">
        <f>'Tabela 1 '!C17-'Tabela 2'!C17</f>
        <v>0</v>
      </c>
      <c r="N17" s="218">
        <f>'Tabela 1 '!O17-'Tabela 2'!L17</f>
        <v>0</v>
      </c>
    </row>
    <row r="18" spans="1:15" s="201" customFormat="1" x14ac:dyDescent="0.25">
      <c r="A18" s="295"/>
      <c r="B18" s="295"/>
      <c r="C18" s="297"/>
      <c r="D18" s="295"/>
      <c r="E18" s="295"/>
      <c r="F18" s="295"/>
      <c r="G18" s="295"/>
      <c r="H18" s="295"/>
      <c r="I18" s="295"/>
      <c r="L18" s="297">
        <f>+L13-1029566.32</f>
        <v>0</v>
      </c>
      <c r="M18" s="295"/>
    </row>
    <row r="19" spans="1:15" s="201" customFormat="1" x14ac:dyDescent="0.25">
      <c r="A19" s="295"/>
      <c r="B19" s="295"/>
      <c r="C19" s="297"/>
      <c r="D19" s="295"/>
      <c r="E19" s="295"/>
      <c r="F19" s="295"/>
      <c r="G19" s="295"/>
      <c r="H19" s="295"/>
      <c r="I19" s="295"/>
      <c r="L19" s="297"/>
      <c r="M19" s="295"/>
    </row>
    <row r="20" spans="1:15" ht="15" customHeight="1" x14ac:dyDescent="0.25">
      <c r="A20" s="58"/>
      <c r="B20" s="59" t="s">
        <v>128</v>
      </c>
      <c r="C20" s="224"/>
      <c r="D20" s="60"/>
      <c r="E20" s="470">
        <v>45377</v>
      </c>
      <c r="F20" s="471"/>
      <c r="G20" s="471"/>
      <c r="H20" s="471"/>
      <c r="I20" s="471"/>
      <c r="J20" s="1"/>
      <c r="K20" s="1"/>
      <c r="L20" s="487" t="s">
        <v>129</v>
      </c>
      <c r="M20" s="487"/>
    </row>
    <row r="21" spans="1:15" ht="15" customHeight="1" x14ac:dyDescent="0.25">
      <c r="A21" s="58"/>
      <c r="B21" s="61" t="s">
        <v>130</v>
      </c>
      <c r="C21" s="59"/>
      <c r="D21" s="60"/>
      <c r="E21" s="473" t="s">
        <v>89</v>
      </c>
      <c r="F21" s="473"/>
      <c r="G21" s="473"/>
      <c r="H21" s="473"/>
      <c r="I21" s="473"/>
      <c r="J21" s="98"/>
      <c r="K21" s="98"/>
      <c r="L21" s="419" t="s">
        <v>92</v>
      </c>
      <c r="M21" s="419"/>
    </row>
    <row r="22" spans="1:15" x14ac:dyDescent="0.25">
      <c r="A22" s="58"/>
      <c r="B22" s="59"/>
      <c r="C22" s="59"/>
      <c r="D22" s="60"/>
      <c r="E22" s="60"/>
      <c r="F22" s="60"/>
      <c r="G22" s="60"/>
      <c r="H22" s="60"/>
      <c r="I22" s="57"/>
    </row>
    <row r="23" spans="1:15" ht="25.5" customHeight="1" x14ac:dyDescent="0.25">
      <c r="A23" s="474" t="s">
        <v>281</v>
      </c>
      <c r="B23" s="474"/>
      <c r="C23" s="59"/>
      <c r="D23" s="60"/>
      <c r="E23" s="60"/>
      <c r="F23" s="60"/>
      <c r="G23" s="60"/>
      <c r="H23" s="60"/>
      <c r="I23" s="57"/>
      <c r="L23" s="201"/>
      <c r="O23" s="201"/>
    </row>
    <row r="24" spans="1:15" x14ac:dyDescent="0.25">
      <c r="A24" s="58"/>
      <c r="B24" s="59"/>
      <c r="C24" s="59"/>
      <c r="D24" s="60"/>
      <c r="E24" s="60"/>
      <c r="F24" s="60"/>
      <c r="G24" s="60"/>
      <c r="H24" s="60"/>
      <c r="I24" s="57"/>
    </row>
    <row r="25" spans="1:15" x14ac:dyDescent="0.25">
      <c r="A25" s="58"/>
      <c r="B25" s="59"/>
      <c r="C25" s="59"/>
      <c r="D25" s="60"/>
      <c r="E25" s="60"/>
      <c r="F25" s="60"/>
      <c r="G25" s="60"/>
      <c r="H25" s="60"/>
      <c r="I25" s="57"/>
    </row>
    <row r="26" spans="1:15" x14ac:dyDescent="0.25">
      <c r="A26" s="58"/>
      <c r="B26" s="59"/>
      <c r="C26" s="59"/>
      <c r="D26" s="60"/>
      <c r="E26" s="60"/>
      <c r="F26" s="60"/>
      <c r="G26" s="60"/>
      <c r="H26" s="60"/>
      <c r="I26" s="57"/>
    </row>
    <row r="27" spans="1:15" x14ac:dyDescent="0.25">
      <c r="A27" s="58"/>
      <c r="B27" s="59"/>
      <c r="C27" s="59"/>
      <c r="D27" s="60"/>
      <c r="E27" s="60"/>
      <c r="F27" s="60"/>
      <c r="G27" s="60"/>
      <c r="H27" s="60"/>
      <c r="I27" s="57"/>
    </row>
    <row r="28" spans="1:15" x14ac:dyDescent="0.25">
      <c r="A28" s="58"/>
      <c r="B28" s="59"/>
      <c r="C28" s="59"/>
      <c r="D28" s="60"/>
      <c r="E28" s="60"/>
      <c r="F28" s="60"/>
      <c r="G28" s="60"/>
      <c r="H28" s="60"/>
      <c r="I28" s="57"/>
    </row>
    <row r="29" spans="1:15" x14ac:dyDescent="0.25">
      <c r="A29" s="55"/>
      <c r="B29" s="56"/>
      <c r="C29" s="56"/>
      <c r="D29" s="57"/>
      <c r="E29" s="57"/>
      <c r="F29" s="57"/>
      <c r="G29" s="57"/>
      <c r="H29" s="57"/>
      <c r="I29" s="57"/>
    </row>
    <row r="30" spans="1:15" x14ac:dyDescent="0.25">
      <c r="A30" s="58"/>
      <c r="B30" s="59"/>
      <c r="C30" s="59"/>
      <c r="D30" s="60"/>
      <c r="E30" s="60"/>
      <c r="F30" s="60"/>
      <c r="G30" s="60"/>
      <c r="H30" s="60"/>
      <c r="I30" s="57"/>
    </row>
    <row r="31" spans="1:15" x14ac:dyDescent="0.25">
      <c r="A31" s="58"/>
      <c r="B31" s="59"/>
      <c r="C31" s="59"/>
      <c r="D31" s="60"/>
      <c r="E31" s="60"/>
      <c r="F31" s="60"/>
      <c r="G31" s="60"/>
      <c r="H31" s="60"/>
      <c r="I31" s="57"/>
    </row>
    <row r="32" spans="1:15" x14ac:dyDescent="0.25">
      <c r="A32" s="58"/>
      <c r="B32" s="59"/>
      <c r="C32" s="59"/>
      <c r="D32" s="60"/>
      <c r="E32" s="60"/>
      <c r="F32" s="60"/>
      <c r="G32" s="60"/>
      <c r="H32" s="60"/>
      <c r="I32" s="57"/>
    </row>
    <row r="33" spans="1:9" x14ac:dyDescent="0.25">
      <c r="A33" s="58"/>
      <c r="B33" s="59"/>
      <c r="C33" s="59"/>
      <c r="D33" s="60"/>
      <c r="E33" s="60"/>
      <c r="F33" s="60"/>
      <c r="G33" s="60"/>
      <c r="H33" s="60"/>
      <c r="I33" s="57"/>
    </row>
    <row r="34" spans="1:9" x14ac:dyDescent="0.25">
      <c r="A34" s="58"/>
      <c r="B34" s="59"/>
      <c r="C34" s="59"/>
      <c r="D34" s="60"/>
      <c r="E34" s="60"/>
      <c r="F34" s="60"/>
      <c r="G34" s="60"/>
      <c r="H34" s="60"/>
    </row>
    <row r="35" spans="1:9" x14ac:dyDescent="0.25">
      <c r="A35" s="58"/>
      <c r="B35" s="59"/>
      <c r="C35" s="59"/>
      <c r="D35" s="60"/>
      <c r="E35" s="60"/>
      <c r="F35" s="60"/>
      <c r="G35" s="60"/>
      <c r="H35" s="60"/>
    </row>
    <row r="36" spans="1:9" x14ac:dyDescent="0.25">
      <c r="A36" s="58"/>
      <c r="B36" s="59"/>
      <c r="C36" s="59"/>
      <c r="D36" s="60"/>
      <c r="E36" s="60"/>
      <c r="F36" s="60"/>
      <c r="G36" s="60"/>
      <c r="H36" s="60"/>
    </row>
    <row r="37" spans="1:9" x14ac:dyDescent="0.25">
      <c r="A37" s="58"/>
      <c r="B37" s="59"/>
      <c r="C37" s="59"/>
      <c r="D37" s="60"/>
      <c r="E37" s="60"/>
      <c r="F37" s="60"/>
      <c r="G37" s="60"/>
      <c r="H37" s="60"/>
    </row>
    <row r="38" spans="1:9" x14ac:dyDescent="0.25">
      <c r="A38" s="55"/>
      <c r="B38" s="56"/>
      <c r="C38" s="56"/>
      <c r="D38" s="57"/>
      <c r="E38" s="57"/>
      <c r="F38" s="57"/>
      <c r="G38" s="57"/>
      <c r="H38" s="57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79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Normal="100" zoomScaleSheetLayoutView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492" t="s">
        <v>243</v>
      </c>
      <c r="B2" s="492"/>
      <c r="C2" s="492"/>
      <c r="D2" s="492"/>
      <c r="E2" s="492"/>
      <c r="F2" s="492"/>
    </row>
    <row r="3" spans="1:6" ht="19.5" thickBot="1" x14ac:dyDescent="0.35">
      <c r="B3" s="11"/>
    </row>
    <row r="4" spans="1:6" ht="29.25" customHeight="1" x14ac:dyDescent="0.25">
      <c r="A4" s="493" t="s">
        <v>82</v>
      </c>
      <c r="B4" s="495" t="s">
        <v>102</v>
      </c>
      <c r="C4" s="497" t="s">
        <v>146</v>
      </c>
      <c r="D4" s="497" t="s">
        <v>147</v>
      </c>
      <c r="E4" s="497" t="s">
        <v>148</v>
      </c>
      <c r="F4" s="499" t="s">
        <v>244</v>
      </c>
    </row>
    <row r="5" spans="1:6" ht="66.75" customHeight="1" x14ac:dyDescent="0.25">
      <c r="A5" s="494"/>
      <c r="B5" s="496"/>
      <c r="C5" s="498"/>
      <c r="D5" s="498"/>
      <c r="E5" s="498"/>
      <c r="F5" s="500"/>
    </row>
    <row r="6" spans="1:6" ht="14.25" customHeight="1" x14ac:dyDescent="0.25">
      <c r="A6" s="100">
        <v>1</v>
      </c>
      <c r="B6" s="120">
        <v>2</v>
      </c>
      <c r="C6" s="120">
        <v>4</v>
      </c>
      <c r="D6" s="96">
        <v>5</v>
      </c>
      <c r="E6" s="96">
        <v>6</v>
      </c>
      <c r="F6" s="138">
        <v>7</v>
      </c>
    </row>
    <row r="7" spans="1:6" ht="20.100000000000001" customHeight="1" x14ac:dyDescent="0.25">
      <c r="A7" s="89" t="s">
        <v>98</v>
      </c>
      <c r="B7" s="80" t="s">
        <v>149</v>
      </c>
      <c r="C7" s="135"/>
      <c r="D7" s="3"/>
      <c r="E7" s="3"/>
      <c r="F7" s="42"/>
    </row>
    <row r="8" spans="1:6" ht="20.100000000000001" customHeight="1" x14ac:dyDescent="0.25">
      <c r="A8" s="89" t="s">
        <v>71</v>
      </c>
      <c r="B8" s="80" t="s">
        <v>150</v>
      </c>
      <c r="D8" s="3"/>
      <c r="E8" s="3"/>
      <c r="F8" s="42"/>
    </row>
    <row r="9" spans="1:6" ht="20.100000000000001" customHeight="1" x14ac:dyDescent="0.25">
      <c r="A9" s="89" t="s">
        <v>79</v>
      </c>
      <c r="B9" s="80" t="s">
        <v>151</v>
      </c>
      <c r="C9" s="3"/>
      <c r="D9" s="3"/>
      <c r="E9" s="3"/>
      <c r="F9" s="42"/>
    </row>
    <row r="10" spans="1:6" ht="20.100000000000001" customHeight="1" x14ac:dyDescent="0.25">
      <c r="A10" s="89" t="s">
        <v>16</v>
      </c>
      <c r="B10" s="80" t="s">
        <v>152</v>
      </c>
      <c r="C10" s="3"/>
      <c r="D10" s="3"/>
      <c r="E10" s="3"/>
      <c r="F10" s="42"/>
    </row>
    <row r="11" spans="1:6" ht="20.100000000000001" customHeight="1" x14ac:dyDescent="0.25">
      <c r="A11" s="89" t="s">
        <v>17</v>
      </c>
      <c r="B11" s="80" t="s">
        <v>153</v>
      </c>
      <c r="C11" s="3"/>
      <c r="D11" s="3"/>
      <c r="E11" s="3"/>
      <c r="F11" s="42"/>
    </row>
    <row r="12" spans="1:6" ht="20.100000000000001" customHeight="1" x14ac:dyDescent="0.25">
      <c r="A12" s="89" t="s">
        <v>154</v>
      </c>
      <c r="B12" s="80" t="s">
        <v>155</v>
      </c>
      <c r="C12" s="3"/>
      <c r="D12" s="3"/>
      <c r="E12" s="3"/>
      <c r="F12" s="42"/>
    </row>
    <row r="13" spans="1:6" ht="20.100000000000001" customHeight="1" x14ac:dyDescent="0.25">
      <c r="A13" s="89" t="s">
        <v>156</v>
      </c>
      <c r="B13" s="80" t="s">
        <v>157</v>
      </c>
      <c r="C13" s="3"/>
      <c r="D13" s="3"/>
      <c r="E13" s="3"/>
      <c r="F13" s="42"/>
    </row>
    <row r="14" spans="1:6" ht="20.100000000000001" customHeight="1" thickBot="1" x14ac:dyDescent="0.3">
      <c r="A14" s="90" t="s">
        <v>158</v>
      </c>
      <c r="B14" s="81" t="s">
        <v>159</v>
      </c>
      <c r="C14" s="82"/>
      <c r="D14" s="82"/>
      <c r="E14" s="82"/>
      <c r="F14" s="83"/>
    </row>
    <row r="15" spans="1:6" ht="21.75" customHeight="1" thickBot="1" x14ac:dyDescent="0.3">
      <c r="A15" s="84" t="s">
        <v>160</v>
      </c>
      <c r="B15" s="85" t="s">
        <v>161</v>
      </c>
      <c r="C15" s="86">
        <v>0</v>
      </c>
      <c r="D15" s="86"/>
      <c r="E15" s="86"/>
      <c r="F15" s="87">
        <v>0</v>
      </c>
    </row>
    <row r="17" spans="1:7" x14ac:dyDescent="0.25">
      <c r="B17" s="12"/>
    </row>
    <row r="18" spans="1:7" ht="15" customHeight="1" x14ac:dyDescent="0.25">
      <c r="A18" s="58"/>
      <c r="B18" s="59" t="s">
        <v>128</v>
      </c>
      <c r="C18" s="470">
        <v>45377</v>
      </c>
      <c r="D18" s="470"/>
      <c r="E18" s="491" t="s">
        <v>139</v>
      </c>
      <c r="F18" s="491"/>
      <c r="G18" s="73"/>
    </row>
    <row r="19" spans="1:7" ht="15" customHeight="1" x14ac:dyDescent="0.25">
      <c r="A19" s="58"/>
      <c r="B19" s="88" t="s">
        <v>162</v>
      </c>
      <c r="C19" s="473" t="s">
        <v>164</v>
      </c>
      <c r="D19" s="473"/>
      <c r="E19" s="473" t="s">
        <v>92</v>
      </c>
      <c r="F19" s="473"/>
      <c r="G19" s="74"/>
    </row>
    <row r="20" spans="1:7" x14ac:dyDescent="0.25">
      <c r="A20" s="58"/>
      <c r="B20" s="59"/>
    </row>
    <row r="21" spans="1:7" x14ac:dyDescent="0.25">
      <c r="A21" s="490" t="s">
        <v>281</v>
      </c>
      <c r="B21" s="490"/>
    </row>
  </sheetData>
  <mergeCells count="12">
    <mergeCell ref="A2:F2"/>
    <mergeCell ref="A4:A5"/>
    <mergeCell ref="B4:B5"/>
    <mergeCell ref="C4:C5"/>
    <mergeCell ref="D4:D5"/>
    <mergeCell ref="E4:E5"/>
    <mergeCell ref="F4:F5"/>
    <mergeCell ref="E19:F19"/>
    <mergeCell ref="A21:B21"/>
    <mergeCell ref="C18:D18"/>
    <mergeCell ref="C19:D19"/>
    <mergeCell ref="E18:F18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2"/>
  <sheetViews>
    <sheetView view="pageBreakPreview" zoomScale="60" zoomScaleNormal="100" workbookViewId="0">
      <selection activeCell="C20" sqref="C20:D20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492" t="s">
        <v>245</v>
      </c>
      <c r="B2" s="492"/>
      <c r="C2" s="492"/>
      <c r="D2" s="492"/>
      <c r="E2" s="492"/>
      <c r="F2" s="492"/>
      <c r="G2" s="492"/>
    </row>
    <row r="3" spans="1:7" ht="19.5" thickBot="1" x14ac:dyDescent="0.35">
      <c r="B3" s="11"/>
    </row>
    <row r="4" spans="1:7" ht="29.25" customHeight="1" x14ac:dyDescent="0.25">
      <c r="A4" s="511" t="s">
        <v>82</v>
      </c>
      <c r="B4" s="501" t="s">
        <v>140</v>
      </c>
      <c r="C4" s="501" t="s">
        <v>235</v>
      </c>
      <c r="D4" s="507" t="s">
        <v>141</v>
      </c>
      <c r="E4" s="501" t="s">
        <v>142</v>
      </c>
      <c r="F4" s="501" t="s">
        <v>143</v>
      </c>
      <c r="G4" s="509" t="s">
        <v>144</v>
      </c>
    </row>
    <row r="5" spans="1:7" ht="66.75" customHeight="1" x14ac:dyDescent="0.25">
      <c r="A5" s="512"/>
      <c r="B5" s="502"/>
      <c r="C5" s="502"/>
      <c r="D5" s="508"/>
      <c r="E5" s="502"/>
      <c r="F5" s="502"/>
      <c r="G5" s="510"/>
    </row>
    <row r="6" spans="1:7" ht="14.25" customHeight="1" x14ac:dyDescent="0.25">
      <c r="A6" s="75">
        <v>1</v>
      </c>
      <c r="B6" s="72">
        <v>2</v>
      </c>
      <c r="C6" s="71">
        <v>3</v>
      </c>
      <c r="D6" s="72">
        <v>4</v>
      </c>
      <c r="E6" s="71">
        <v>5</v>
      </c>
      <c r="F6" s="71">
        <v>6</v>
      </c>
      <c r="G6" s="76">
        <v>7</v>
      </c>
    </row>
    <row r="7" spans="1:7" ht="17.25" x14ac:dyDescent="0.25">
      <c r="A7" s="515" t="s">
        <v>6</v>
      </c>
      <c r="B7" s="513"/>
      <c r="C7" s="3" t="s">
        <v>83</v>
      </c>
      <c r="D7" s="135">
        <v>0</v>
      </c>
      <c r="E7" s="3"/>
      <c r="F7" s="3"/>
      <c r="G7" s="325">
        <v>0</v>
      </c>
    </row>
    <row r="8" spans="1:7" ht="15" customHeight="1" x14ac:dyDescent="0.25">
      <c r="A8" s="515"/>
      <c r="B8" s="514"/>
      <c r="C8" s="3" t="s">
        <v>84</v>
      </c>
      <c r="D8" s="220">
        <v>0</v>
      </c>
      <c r="E8" s="3"/>
      <c r="F8" s="3"/>
      <c r="G8" s="221">
        <v>0</v>
      </c>
    </row>
    <row r="9" spans="1:7" ht="17.25" x14ac:dyDescent="0.25">
      <c r="A9" s="515" t="s">
        <v>71</v>
      </c>
      <c r="B9" s="516"/>
      <c r="C9" s="3" t="s">
        <v>83</v>
      </c>
      <c r="D9" s="3"/>
      <c r="E9" s="3"/>
      <c r="F9" s="3"/>
      <c r="G9" s="42"/>
    </row>
    <row r="10" spans="1:7" x14ac:dyDescent="0.25">
      <c r="A10" s="515"/>
      <c r="B10" s="517"/>
      <c r="C10" s="3" t="s">
        <v>84</v>
      </c>
      <c r="D10" s="3"/>
      <c r="E10" s="3"/>
      <c r="F10" s="3"/>
      <c r="G10" s="42"/>
    </row>
    <row r="11" spans="1:7" ht="17.25" x14ac:dyDescent="0.25">
      <c r="A11" s="515" t="s">
        <v>79</v>
      </c>
      <c r="B11" s="516"/>
      <c r="C11" s="3" t="s">
        <v>83</v>
      </c>
      <c r="D11" s="3"/>
      <c r="E11" s="3"/>
      <c r="F11" s="3"/>
      <c r="G11" s="42"/>
    </row>
    <row r="12" spans="1:7" x14ac:dyDescent="0.25">
      <c r="A12" s="515"/>
      <c r="B12" s="517"/>
      <c r="C12" s="3" t="s">
        <v>84</v>
      </c>
      <c r="D12" s="3"/>
      <c r="E12" s="3"/>
      <c r="F12" s="3"/>
      <c r="G12" s="42"/>
    </row>
    <row r="13" spans="1:7" ht="17.25" x14ac:dyDescent="0.25">
      <c r="A13" s="515" t="s">
        <v>16</v>
      </c>
      <c r="B13" s="516"/>
      <c r="C13" s="3" t="s">
        <v>83</v>
      </c>
      <c r="D13" s="3"/>
      <c r="E13" s="3"/>
      <c r="F13" s="3"/>
      <c r="G13" s="42"/>
    </row>
    <row r="14" spans="1:7" x14ac:dyDescent="0.25">
      <c r="A14" s="515"/>
      <c r="B14" s="517"/>
      <c r="C14" s="3" t="s">
        <v>84</v>
      </c>
      <c r="D14" s="3"/>
      <c r="E14" s="3"/>
      <c r="F14" s="3"/>
      <c r="G14" s="42"/>
    </row>
    <row r="15" spans="1:7" ht="17.25" x14ac:dyDescent="0.25">
      <c r="A15" s="503" t="s">
        <v>85</v>
      </c>
      <c r="B15" s="505" t="s">
        <v>86</v>
      </c>
      <c r="C15" s="3" t="s">
        <v>83</v>
      </c>
      <c r="D15" s="135">
        <v>0</v>
      </c>
      <c r="E15" s="3"/>
      <c r="F15" s="3"/>
      <c r="G15" s="325">
        <v>0</v>
      </c>
    </row>
    <row r="16" spans="1:7" ht="15.75" thickBot="1" x14ac:dyDescent="0.3">
      <c r="A16" s="504"/>
      <c r="B16" s="506"/>
      <c r="C16" s="52" t="s">
        <v>84</v>
      </c>
      <c r="D16" s="222">
        <v>0</v>
      </c>
      <c r="E16" s="52"/>
      <c r="F16" s="52"/>
      <c r="G16" s="326">
        <v>0</v>
      </c>
    </row>
    <row r="18" spans="1:8" x14ac:dyDescent="0.25">
      <c r="B18" s="12"/>
    </row>
    <row r="19" spans="1:8" ht="25.5" x14ac:dyDescent="0.25">
      <c r="A19" s="58"/>
      <c r="B19" s="59" t="s">
        <v>128</v>
      </c>
      <c r="C19" s="470" t="s">
        <v>417</v>
      </c>
      <c r="D19" s="471"/>
      <c r="E19" s="73"/>
      <c r="F19" s="491" t="s">
        <v>139</v>
      </c>
      <c r="G19" s="491"/>
      <c r="H19" s="73"/>
    </row>
    <row r="20" spans="1:8" ht="15" customHeight="1" x14ac:dyDescent="0.25">
      <c r="A20" s="58"/>
      <c r="B20" s="61" t="s">
        <v>130</v>
      </c>
      <c r="C20" s="473" t="s">
        <v>145</v>
      </c>
      <c r="D20" s="473"/>
      <c r="E20" s="73"/>
      <c r="F20" s="473" t="s">
        <v>92</v>
      </c>
      <c r="G20" s="473"/>
      <c r="H20" s="74"/>
    </row>
    <row r="21" spans="1:8" x14ac:dyDescent="0.25">
      <c r="A21" s="58"/>
      <c r="B21" s="59"/>
    </row>
    <row r="22" spans="1:8" ht="25.5" customHeight="1" x14ac:dyDescent="0.25">
      <c r="A22" s="474" t="s">
        <v>281</v>
      </c>
      <c r="B22" s="474"/>
    </row>
  </sheetData>
  <mergeCells count="23">
    <mergeCell ref="E4:E5"/>
    <mergeCell ref="A9:A10"/>
    <mergeCell ref="B9:B10"/>
    <mergeCell ref="A13:A14"/>
    <mergeCell ref="B13:B14"/>
    <mergeCell ref="A11:A12"/>
    <mergeCell ref="B11:B12"/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="60" zoomScaleNormal="100" workbookViewId="0">
      <selection activeCell="C16" sqref="C16:D16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518" t="s">
        <v>246</v>
      </c>
      <c r="B1" s="518"/>
      <c r="C1" s="518"/>
      <c r="D1" s="518"/>
      <c r="E1" s="518"/>
      <c r="F1" s="518"/>
    </row>
    <row r="2" spans="1:8" ht="18" customHeight="1" thickBot="1" x14ac:dyDescent="0.3">
      <c r="F2" s="13"/>
    </row>
    <row r="3" spans="1:8" ht="30.75" customHeight="1" x14ac:dyDescent="0.25">
      <c r="A3" s="519" t="s">
        <v>82</v>
      </c>
      <c r="B3" s="521" t="s">
        <v>102</v>
      </c>
      <c r="C3" s="521" t="s">
        <v>166</v>
      </c>
      <c r="D3" s="521" t="s">
        <v>366</v>
      </c>
      <c r="E3" s="521" t="s">
        <v>167</v>
      </c>
      <c r="F3" s="499" t="s">
        <v>168</v>
      </c>
    </row>
    <row r="4" spans="1:8" ht="31.5" customHeight="1" x14ac:dyDescent="0.25">
      <c r="A4" s="520"/>
      <c r="B4" s="522"/>
      <c r="C4" s="522"/>
      <c r="D4" s="522"/>
      <c r="E4" s="522"/>
      <c r="F4" s="500"/>
    </row>
    <row r="5" spans="1:8" x14ac:dyDescent="0.25">
      <c r="A5" s="75">
        <v>1</v>
      </c>
      <c r="B5" s="72">
        <v>2</v>
      </c>
      <c r="C5" s="71">
        <v>3</v>
      </c>
      <c r="D5" s="72">
        <v>4</v>
      </c>
      <c r="E5" s="71">
        <v>5</v>
      </c>
      <c r="F5" s="76">
        <v>6</v>
      </c>
    </row>
    <row r="6" spans="1:8" x14ac:dyDescent="0.25">
      <c r="A6" s="89" t="s">
        <v>6</v>
      </c>
      <c r="B6" s="80" t="s">
        <v>165</v>
      </c>
      <c r="C6" s="225"/>
      <c r="D6" s="193"/>
      <c r="E6" s="193"/>
      <c r="F6" s="211">
        <f>C6+D6-E6</f>
        <v>0</v>
      </c>
    </row>
    <row r="7" spans="1:8" x14ac:dyDescent="0.25">
      <c r="A7" s="89" t="s">
        <v>71</v>
      </c>
      <c r="B7" s="80" t="s">
        <v>9</v>
      </c>
      <c r="C7" s="193">
        <v>0</v>
      </c>
      <c r="D7" s="193">
        <v>0</v>
      </c>
      <c r="E7" s="193">
        <f>+C7</f>
        <v>0</v>
      </c>
      <c r="F7" s="211">
        <f>+C7+D7-E7</f>
        <v>0</v>
      </c>
    </row>
    <row r="8" spans="1:8" x14ac:dyDescent="0.25">
      <c r="A8" s="89" t="s">
        <v>79</v>
      </c>
      <c r="B8" s="80" t="s">
        <v>11</v>
      </c>
      <c r="C8" s="193">
        <v>116410.25999999998</v>
      </c>
      <c r="D8" s="193"/>
      <c r="E8" s="201">
        <v>0</v>
      </c>
      <c r="F8" s="211">
        <f>+C8+D8-E8</f>
        <v>116410.25999999998</v>
      </c>
      <c r="G8" s="320"/>
      <c r="H8" s="319"/>
    </row>
    <row r="9" spans="1:8" x14ac:dyDescent="0.25">
      <c r="A9" s="89" t="s">
        <v>79</v>
      </c>
      <c r="B9" s="80" t="s">
        <v>118</v>
      </c>
      <c r="C9" s="193"/>
      <c r="D9" s="193"/>
      <c r="E9" s="193"/>
      <c r="F9" s="211">
        <f t="shared" ref="F9:F11" si="0">C9+D9-E9</f>
        <v>0</v>
      </c>
      <c r="G9" s="201"/>
      <c r="H9" s="201"/>
    </row>
    <row r="10" spans="1:8" x14ac:dyDescent="0.25">
      <c r="A10" s="89" t="s">
        <v>16</v>
      </c>
      <c r="B10" s="80" t="s">
        <v>14</v>
      </c>
      <c r="C10" s="193"/>
      <c r="D10" s="193"/>
      <c r="E10" s="193"/>
      <c r="F10" s="211">
        <f t="shared" si="0"/>
        <v>0</v>
      </c>
      <c r="H10" s="201"/>
    </row>
    <row r="11" spans="1:8" x14ac:dyDescent="0.25">
      <c r="A11" s="89" t="s">
        <v>218</v>
      </c>
      <c r="B11" s="80"/>
      <c r="C11" s="193"/>
      <c r="D11" s="193"/>
      <c r="E11" s="193"/>
      <c r="F11" s="211">
        <f t="shared" si="0"/>
        <v>0</v>
      </c>
    </row>
    <row r="12" spans="1:8" ht="22.5" customHeight="1" thickBot="1" x14ac:dyDescent="0.3">
      <c r="A12" s="93" t="s">
        <v>85</v>
      </c>
      <c r="B12" s="94" t="s">
        <v>86</v>
      </c>
      <c r="C12" s="200">
        <f>C6+C7+C8+C9+C10+C11</f>
        <v>116410.25999999998</v>
      </c>
      <c r="D12" s="200">
        <f>SUM(D6:D11)</f>
        <v>0</v>
      </c>
      <c r="E12" s="200">
        <f>SUM(E6:E11)</f>
        <v>0</v>
      </c>
      <c r="F12" s="218">
        <f t="shared" ref="F12" si="1">F6+F7+F8+F9+F10+F11</f>
        <v>116410.25999999998</v>
      </c>
    </row>
    <row r="14" spans="1:8" ht="15.75" customHeight="1" x14ac:dyDescent="0.25">
      <c r="B14" s="92"/>
      <c r="C14" s="92"/>
      <c r="D14" s="92"/>
      <c r="E14" s="92"/>
      <c r="F14" s="92"/>
    </row>
    <row r="15" spans="1:8" x14ac:dyDescent="0.25">
      <c r="A15" s="58"/>
      <c r="B15" s="59" t="s">
        <v>128</v>
      </c>
      <c r="C15" s="470">
        <v>45377</v>
      </c>
      <c r="D15" s="471"/>
      <c r="E15" s="491" t="s">
        <v>139</v>
      </c>
      <c r="F15" s="491"/>
    </row>
    <row r="16" spans="1:8" x14ac:dyDescent="0.25">
      <c r="A16" s="58"/>
      <c r="B16" s="88" t="s">
        <v>162</v>
      </c>
      <c r="C16" s="473" t="s">
        <v>164</v>
      </c>
      <c r="D16" s="473"/>
      <c r="E16" s="473" t="s">
        <v>92</v>
      </c>
      <c r="F16" s="473"/>
    </row>
    <row r="17" spans="1:2" x14ac:dyDescent="0.25">
      <c r="A17" s="58"/>
      <c r="B17" s="59"/>
    </row>
    <row r="18" spans="1:2" x14ac:dyDescent="0.25">
      <c r="A18" s="490" t="s">
        <v>281</v>
      </c>
      <c r="B18" s="490"/>
    </row>
  </sheetData>
  <mergeCells count="12">
    <mergeCell ref="C15:D15"/>
    <mergeCell ref="E15:F15"/>
    <mergeCell ref="C16:D16"/>
    <mergeCell ref="E16:F16"/>
    <mergeCell ref="A18:B18"/>
    <mergeCell ref="A1:F1"/>
    <mergeCell ref="A3:A4"/>
    <mergeCell ref="B3:B4"/>
    <mergeCell ref="C3:C4"/>
    <mergeCell ref="F3:F4"/>
    <mergeCell ref="D3:D4"/>
    <mergeCell ref="E3:E4"/>
  </mergeCells>
  <pageMargins left="0.82677165354330717" right="0.23622047244094491" top="1.1417322834645669" bottom="0.55118110236220474" header="0.31496062992125984" footer="0.31496062992125984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="60" zoomScaleNormal="100" workbookViewId="0">
      <selection activeCell="D28" sqref="D28:F2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523" t="s">
        <v>179</v>
      </c>
      <c r="B1" s="523"/>
      <c r="C1" s="523"/>
      <c r="D1" s="523"/>
      <c r="E1" s="523"/>
      <c r="F1" s="523"/>
      <c r="G1" s="523"/>
      <c r="H1" s="523"/>
      <c r="I1" s="523"/>
      <c r="J1" s="523"/>
    </row>
    <row r="2" spans="1:10" ht="12.75" customHeight="1" thickBot="1" x14ac:dyDescent="0.3"/>
    <row r="3" spans="1:10" ht="38.25" customHeight="1" x14ac:dyDescent="0.25">
      <c r="A3" s="519" t="s">
        <v>0</v>
      </c>
      <c r="B3" s="525" t="s">
        <v>102</v>
      </c>
      <c r="C3" s="521" t="s">
        <v>169</v>
      </c>
      <c r="D3" s="521"/>
      <c r="E3" s="521" t="s">
        <v>170</v>
      </c>
      <c r="F3" s="521"/>
      <c r="G3" s="521" t="s">
        <v>171</v>
      </c>
      <c r="H3" s="521"/>
      <c r="I3" s="521" t="s">
        <v>172</v>
      </c>
      <c r="J3" s="499"/>
    </row>
    <row r="4" spans="1:10" x14ac:dyDescent="0.25">
      <c r="A4" s="520"/>
      <c r="B4" s="524"/>
      <c r="C4" s="524" t="s">
        <v>173</v>
      </c>
      <c r="D4" s="524" t="s">
        <v>174</v>
      </c>
      <c r="E4" s="524" t="s">
        <v>173</v>
      </c>
      <c r="F4" s="524" t="s">
        <v>174</v>
      </c>
      <c r="G4" s="524" t="s">
        <v>173</v>
      </c>
      <c r="H4" s="524" t="s">
        <v>174</v>
      </c>
      <c r="I4" s="126" t="s">
        <v>173</v>
      </c>
      <c r="J4" s="99" t="s">
        <v>174</v>
      </c>
    </row>
    <row r="5" spans="1:10" x14ac:dyDescent="0.25">
      <c r="A5" s="520"/>
      <c r="B5" s="524"/>
      <c r="C5" s="524"/>
      <c r="D5" s="524"/>
      <c r="E5" s="524"/>
      <c r="F5" s="524"/>
      <c r="G5" s="524"/>
      <c r="H5" s="524"/>
      <c r="I5" s="126" t="s">
        <v>175</v>
      </c>
      <c r="J5" s="99" t="s">
        <v>176</v>
      </c>
    </row>
    <row r="6" spans="1:10" ht="12" customHeight="1" thickBot="1" x14ac:dyDescent="0.3">
      <c r="A6" s="161">
        <v>1</v>
      </c>
      <c r="B6" s="162">
        <v>2</v>
      </c>
      <c r="C6" s="162">
        <v>3</v>
      </c>
      <c r="D6" s="162">
        <v>4</v>
      </c>
      <c r="E6" s="162">
        <v>5</v>
      </c>
      <c r="F6" s="162">
        <v>6</v>
      </c>
      <c r="G6" s="162">
        <v>7</v>
      </c>
      <c r="H6" s="162">
        <v>8</v>
      </c>
      <c r="I6" s="162">
        <v>9</v>
      </c>
      <c r="J6" s="163">
        <v>10</v>
      </c>
    </row>
    <row r="7" spans="1:10" ht="15" customHeight="1" x14ac:dyDescent="0.25">
      <c r="A7" s="157" t="s">
        <v>98</v>
      </c>
      <c r="B7" s="158" t="s">
        <v>177</v>
      </c>
      <c r="C7" s="226" t="s">
        <v>391</v>
      </c>
      <c r="D7" s="158"/>
      <c r="E7" s="158"/>
      <c r="F7" s="158"/>
      <c r="G7" s="158"/>
      <c r="H7" s="158"/>
      <c r="I7" s="159">
        <v>0</v>
      </c>
      <c r="J7" s="160">
        <f>D7+F7+H7</f>
        <v>0</v>
      </c>
    </row>
    <row r="8" spans="1:10" ht="15" customHeight="1" x14ac:dyDescent="0.25">
      <c r="A8" s="102" t="s">
        <v>7</v>
      </c>
      <c r="B8" s="34"/>
      <c r="C8" s="34"/>
      <c r="D8" s="34"/>
      <c r="E8" s="34"/>
      <c r="F8" s="34"/>
      <c r="G8" s="34"/>
      <c r="H8" s="34"/>
      <c r="I8" s="97">
        <f t="shared" ref="I8:I23" si="0">C8+E8+G8</f>
        <v>0</v>
      </c>
      <c r="J8" s="103">
        <f t="shared" ref="J8:J22" si="1">D8+F8+H8</f>
        <v>0</v>
      </c>
    </row>
    <row r="9" spans="1:10" ht="15" customHeight="1" x14ac:dyDescent="0.25">
      <c r="A9" s="102" t="s">
        <v>10</v>
      </c>
      <c r="B9" s="34"/>
      <c r="C9" s="34"/>
      <c r="D9" s="34"/>
      <c r="E9" s="34"/>
      <c r="F9" s="34"/>
      <c r="G9" s="34"/>
      <c r="H9" s="34"/>
      <c r="I9" s="97">
        <f t="shared" si="0"/>
        <v>0</v>
      </c>
      <c r="J9" s="103">
        <f t="shared" si="1"/>
        <v>0</v>
      </c>
    </row>
    <row r="10" spans="1:10" ht="15" customHeight="1" x14ac:dyDescent="0.25">
      <c r="A10" s="102"/>
      <c r="B10" s="34"/>
      <c r="C10" s="34"/>
      <c r="D10" s="34"/>
      <c r="E10" s="34"/>
      <c r="F10" s="34"/>
      <c r="G10" s="34"/>
      <c r="H10" s="34"/>
      <c r="I10" s="97">
        <f t="shared" si="0"/>
        <v>0</v>
      </c>
      <c r="J10" s="103">
        <f t="shared" si="1"/>
        <v>0</v>
      </c>
    </row>
    <row r="11" spans="1:10" ht="15" customHeight="1" x14ac:dyDescent="0.25">
      <c r="A11" s="102" t="s">
        <v>71</v>
      </c>
      <c r="B11" s="34" t="s">
        <v>178</v>
      </c>
      <c r="C11" s="34"/>
      <c r="D11" s="34"/>
      <c r="E11" s="34"/>
      <c r="F11" s="34"/>
      <c r="G11" s="34"/>
      <c r="H11" s="34"/>
      <c r="I11" s="97">
        <f t="shared" si="0"/>
        <v>0</v>
      </c>
      <c r="J11" s="103">
        <f t="shared" si="1"/>
        <v>0</v>
      </c>
    </row>
    <row r="12" spans="1:10" ht="15" customHeight="1" x14ac:dyDescent="0.25">
      <c r="A12" s="104" t="s">
        <v>113</v>
      </c>
      <c r="B12" s="34"/>
      <c r="C12" s="34"/>
      <c r="D12" s="34"/>
      <c r="E12" s="34"/>
      <c r="F12" s="34"/>
      <c r="G12" s="34"/>
      <c r="H12" s="34"/>
      <c r="I12" s="97">
        <f t="shared" si="0"/>
        <v>0</v>
      </c>
      <c r="J12" s="103">
        <f t="shared" si="1"/>
        <v>0</v>
      </c>
    </row>
    <row r="13" spans="1:10" ht="15" customHeight="1" x14ac:dyDescent="0.25">
      <c r="A13" s="104" t="s">
        <v>116</v>
      </c>
      <c r="B13" s="34"/>
      <c r="C13" s="34"/>
      <c r="D13" s="34"/>
      <c r="E13" s="34"/>
      <c r="F13" s="34"/>
      <c r="G13" s="34"/>
      <c r="H13" s="34"/>
      <c r="I13" s="97">
        <f t="shared" si="0"/>
        <v>0</v>
      </c>
      <c r="J13" s="103">
        <f t="shared" si="1"/>
        <v>0</v>
      </c>
    </row>
    <row r="14" spans="1:10" ht="15" customHeight="1" x14ac:dyDescent="0.25">
      <c r="A14" s="104"/>
      <c r="B14" s="34"/>
      <c r="C14" s="34"/>
      <c r="D14" s="34"/>
      <c r="E14" s="34"/>
      <c r="F14" s="34"/>
      <c r="G14" s="34"/>
      <c r="H14" s="34"/>
      <c r="I14" s="97">
        <f t="shared" si="0"/>
        <v>0</v>
      </c>
      <c r="J14" s="103">
        <f t="shared" si="1"/>
        <v>0</v>
      </c>
    </row>
    <row r="15" spans="1:10" ht="15" customHeight="1" x14ac:dyDescent="0.25">
      <c r="A15" s="104" t="s">
        <v>23</v>
      </c>
      <c r="B15" s="34" t="s">
        <v>247</v>
      </c>
      <c r="C15" s="34"/>
      <c r="D15" s="34"/>
      <c r="E15" s="34"/>
      <c r="F15" s="34"/>
      <c r="G15" s="34"/>
      <c r="H15" s="34"/>
      <c r="I15" s="97">
        <f t="shared" si="0"/>
        <v>0</v>
      </c>
      <c r="J15" s="103">
        <f t="shared" si="1"/>
        <v>0</v>
      </c>
    </row>
    <row r="16" spans="1:10" ht="15" customHeight="1" x14ac:dyDescent="0.25">
      <c r="A16" s="104" t="s">
        <v>180</v>
      </c>
      <c r="B16" s="34"/>
      <c r="C16" s="34"/>
      <c r="D16" s="34"/>
      <c r="E16" s="34"/>
      <c r="F16" s="34"/>
      <c r="G16" s="34"/>
      <c r="H16" s="34"/>
      <c r="I16" s="97">
        <f t="shared" si="0"/>
        <v>0</v>
      </c>
      <c r="J16" s="103">
        <f t="shared" si="1"/>
        <v>0</v>
      </c>
    </row>
    <row r="17" spans="1:12" ht="15" customHeight="1" x14ac:dyDescent="0.25">
      <c r="A17" s="104" t="s">
        <v>181</v>
      </c>
      <c r="B17" s="34"/>
      <c r="C17" s="34"/>
      <c r="D17" s="34"/>
      <c r="E17" s="34"/>
      <c r="F17" s="34"/>
      <c r="G17" s="34"/>
      <c r="H17" s="34"/>
      <c r="I17" s="97">
        <f t="shared" si="0"/>
        <v>0</v>
      </c>
      <c r="J17" s="103">
        <f t="shared" si="1"/>
        <v>0</v>
      </c>
    </row>
    <row r="18" spans="1:12" ht="15" customHeight="1" x14ac:dyDescent="0.25">
      <c r="A18" s="102"/>
      <c r="B18" s="34"/>
      <c r="C18" s="34"/>
      <c r="D18" s="34"/>
      <c r="E18" s="34"/>
      <c r="F18" s="34"/>
      <c r="G18" s="34"/>
      <c r="H18" s="34"/>
      <c r="I18" s="97">
        <f t="shared" si="0"/>
        <v>0</v>
      </c>
      <c r="J18" s="103">
        <f t="shared" si="1"/>
        <v>0</v>
      </c>
    </row>
    <row r="19" spans="1:12" ht="15" customHeight="1" x14ac:dyDescent="0.25">
      <c r="A19" s="102" t="s">
        <v>119</v>
      </c>
      <c r="B19" s="34" t="s">
        <v>157</v>
      </c>
      <c r="C19" s="34"/>
      <c r="D19" s="34"/>
      <c r="E19" s="34"/>
      <c r="F19" s="34"/>
      <c r="G19" s="34"/>
      <c r="H19" s="34"/>
      <c r="I19" s="97">
        <f t="shared" si="0"/>
        <v>0</v>
      </c>
      <c r="J19" s="103">
        <f t="shared" si="1"/>
        <v>0</v>
      </c>
    </row>
    <row r="20" spans="1:12" ht="15" customHeight="1" x14ac:dyDescent="0.25">
      <c r="A20" s="102" t="s">
        <v>182</v>
      </c>
      <c r="B20" s="34"/>
      <c r="C20" s="34"/>
      <c r="D20" s="34"/>
      <c r="E20" s="34"/>
      <c r="F20" s="34"/>
      <c r="G20" s="34"/>
      <c r="H20" s="34"/>
      <c r="I20" s="97">
        <f t="shared" si="0"/>
        <v>0</v>
      </c>
      <c r="J20" s="103">
        <f t="shared" si="1"/>
        <v>0</v>
      </c>
    </row>
    <row r="21" spans="1:12" ht="15" customHeight="1" x14ac:dyDescent="0.25">
      <c r="A21" s="104" t="s">
        <v>183</v>
      </c>
      <c r="B21" s="34"/>
      <c r="C21" s="34"/>
      <c r="D21" s="34"/>
      <c r="E21" s="34"/>
      <c r="F21" s="34"/>
      <c r="G21" s="34"/>
      <c r="H21" s="34"/>
      <c r="I21" s="97">
        <f t="shared" si="0"/>
        <v>0</v>
      </c>
      <c r="J21" s="103">
        <f t="shared" si="1"/>
        <v>0</v>
      </c>
    </row>
    <row r="22" spans="1:12" ht="15.75" thickBot="1" x14ac:dyDescent="0.3">
      <c r="A22" s="149"/>
      <c r="B22" s="150"/>
      <c r="C22" s="150"/>
      <c r="D22" s="150"/>
      <c r="E22" s="150"/>
      <c r="F22" s="150"/>
      <c r="G22" s="150"/>
      <c r="H22" s="150"/>
      <c r="I22" s="151">
        <f t="shared" si="0"/>
        <v>0</v>
      </c>
      <c r="J22" s="152">
        <f t="shared" si="1"/>
        <v>0</v>
      </c>
    </row>
    <row r="23" spans="1:12" ht="21.75" customHeight="1" thickBot="1" x14ac:dyDescent="0.3">
      <c r="A23" s="153"/>
      <c r="B23" s="154" t="s">
        <v>184</v>
      </c>
      <c r="C23" s="155">
        <v>0</v>
      </c>
      <c r="D23" s="155">
        <f>D19+D15+D11+D7</f>
        <v>0</v>
      </c>
      <c r="E23" s="155">
        <f t="shared" ref="E23:J23" si="2">E19+E15+E11+E7</f>
        <v>0</v>
      </c>
      <c r="F23" s="155">
        <f t="shared" si="2"/>
        <v>0</v>
      </c>
      <c r="G23" s="155">
        <f t="shared" si="2"/>
        <v>0</v>
      </c>
      <c r="H23" s="155">
        <f t="shared" si="2"/>
        <v>0</v>
      </c>
      <c r="I23" s="155">
        <f t="shared" si="0"/>
        <v>0</v>
      </c>
      <c r="J23" s="156">
        <f t="shared" si="2"/>
        <v>0</v>
      </c>
    </row>
    <row r="24" spans="1:12" x14ac:dyDescent="0.25">
      <c r="A24" s="105"/>
      <c r="B24" s="105"/>
      <c r="C24" s="105"/>
      <c r="D24" s="105"/>
      <c r="E24" s="105"/>
      <c r="F24" s="105"/>
      <c r="G24" s="105"/>
      <c r="H24" s="105"/>
      <c r="I24" s="105"/>
      <c r="J24" s="105"/>
    </row>
    <row r="25" spans="1:12" x14ac:dyDescent="0.25">
      <c r="A25" s="105"/>
      <c r="B25" s="105"/>
      <c r="C25" s="105"/>
      <c r="D25" s="105"/>
      <c r="E25" s="105"/>
      <c r="F25" s="105"/>
      <c r="G25" s="105"/>
      <c r="H25" s="105"/>
      <c r="I25" s="105"/>
      <c r="J25" s="105"/>
    </row>
    <row r="26" spans="1:12" x14ac:dyDescent="0.25">
      <c r="A26" s="95"/>
      <c r="B26" s="95"/>
      <c r="C26" s="95"/>
      <c r="D26" s="95"/>
      <c r="E26" s="95"/>
      <c r="F26" s="95"/>
      <c r="G26" s="95"/>
      <c r="H26" s="95"/>
      <c r="I26" s="95"/>
      <c r="J26" s="95"/>
    </row>
    <row r="27" spans="1:12" ht="15" customHeight="1" x14ac:dyDescent="0.25">
      <c r="A27" s="58"/>
      <c r="B27" s="59" t="s">
        <v>128</v>
      </c>
      <c r="C27" s="59"/>
      <c r="D27" s="470">
        <v>45377</v>
      </c>
      <c r="E27" s="471"/>
      <c r="F27" s="471"/>
      <c r="G27" s="73"/>
      <c r="H27" s="73"/>
      <c r="I27" s="68" t="s">
        <v>129</v>
      </c>
      <c r="K27" s="1"/>
      <c r="L27" s="1"/>
    </row>
    <row r="28" spans="1:12" ht="15" customHeight="1" x14ac:dyDescent="0.25">
      <c r="A28" s="58"/>
      <c r="B28" s="61" t="s">
        <v>130</v>
      </c>
      <c r="C28" s="59"/>
      <c r="D28" s="473" t="s">
        <v>89</v>
      </c>
      <c r="E28" s="473"/>
      <c r="F28" s="473"/>
      <c r="G28" s="74"/>
      <c r="H28" s="74"/>
      <c r="I28" s="98" t="s">
        <v>92</v>
      </c>
      <c r="K28" s="98"/>
      <c r="L28" s="98"/>
    </row>
    <row r="29" spans="1:12" x14ac:dyDescent="0.25">
      <c r="A29" s="58"/>
      <c r="B29" s="59"/>
      <c r="C29" s="59"/>
      <c r="D29" s="60"/>
      <c r="E29" s="60"/>
      <c r="F29" s="60"/>
      <c r="G29" s="60"/>
      <c r="H29" s="60"/>
      <c r="I29" s="57"/>
    </row>
    <row r="30" spans="1:12" ht="30" customHeight="1" x14ac:dyDescent="0.25">
      <c r="A30" s="474" t="s">
        <v>281</v>
      </c>
      <c r="B30" s="474"/>
      <c r="C30" s="59"/>
      <c r="D30" s="60"/>
      <c r="E30" s="60"/>
      <c r="F30" s="60"/>
      <c r="G30" s="60"/>
      <c r="H30" s="60"/>
      <c r="I30" s="57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zoomScaleNormal="100" workbookViewId="0">
      <selection activeCell="I3" sqref="I3:M13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4" ht="33.75" customHeight="1" x14ac:dyDescent="0.25">
      <c r="A1" s="526" t="s">
        <v>298</v>
      </c>
      <c r="B1" s="526"/>
      <c r="C1" s="526"/>
      <c r="D1" s="526"/>
      <c r="E1" s="526"/>
      <c r="F1" s="526"/>
      <c r="G1" s="526"/>
      <c r="H1" s="526"/>
    </row>
    <row r="2" spans="1:14" ht="15.75" thickBot="1" x14ac:dyDescent="0.3"/>
    <row r="3" spans="1:14" ht="31.5" customHeight="1" x14ac:dyDescent="0.25">
      <c r="A3" s="511" t="s">
        <v>82</v>
      </c>
      <c r="B3" s="501" t="s">
        <v>133</v>
      </c>
      <c r="C3" s="501" t="s">
        <v>134</v>
      </c>
      <c r="D3" s="501" t="s">
        <v>135</v>
      </c>
      <c r="E3" s="501" t="s">
        <v>136</v>
      </c>
      <c r="F3" s="501"/>
      <c r="G3" s="501"/>
      <c r="H3" s="509" t="s">
        <v>138</v>
      </c>
    </row>
    <row r="4" spans="1:14" ht="78" customHeight="1" x14ac:dyDescent="0.25">
      <c r="A4" s="512"/>
      <c r="B4" s="502"/>
      <c r="C4" s="502"/>
      <c r="D4" s="502"/>
      <c r="E4" s="69" t="s">
        <v>87</v>
      </c>
      <c r="F4" s="70" t="s">
        <v>137</v>
      </c>
      <c r="G4" s="70" t="s">
        <v>283</v>
      </c>
      <c r="H4" s="510"/>
    </row>
    <row r="5" spans="1:14" x14ac:dyDescent="0.25">
      <c r="A5" s="75">
        <v>1</v>
      </c>
      <c r="B5" s="72">
        <v>2</v>
      </c>
      <c r="C5" s="71">
        <v>3</v>
      </c>
      <c r="D5" s="72">
        <v>4</v>
      </c>
      <c r="E5" s="71">
        <v>5</v>
      </c>
      <c r="F5" s="72">
        <v>6</v>
      </c>
      <c r="G5" s="71">
        <v>7</v>
      </c>
      <c r="H5" s="76">
        <v>8</v>
      </c>
    </row>
    <row r="6" spans="1:14" ht="27.75" customHeight="1" x14ac:dyDescent="0.25">
      <c r="A6" s="77">
        <v>1</v>
      </c>
      <c r="B6" s="219" t="s">
        <v>392</v>
      </c>
      <c r="C6" s="220">
        <v>92027.23000000001</v>
      </c>
      <c r="D6" s="220">
        <v>33394</v>
      </c>
      <c r="E6" s="220"/>
      <c r="F6" s="321">
        <v>0</v>
      </c>
      <c r="G6" s="220">
        <f>+E6+F6</f>
        <v>0</v>
      </c>
      <c r="H6" s="221">
        <f>+C6+D6-G6</f>
        <v>125421.23000000001</v>
      </c>
      <c r="J6" s="201"/>
      <c r="K6" s="356"/>
      <c r="N6" s="201"/>
    </row>
    <row r="7" spans="1:14" ht="18.75" customHeight="1" x14ac:dyDescent="0.25">
      <c r="A7" s="77">
        <v>2</v>
      </c>
      <c r="B7" s="219" t="s">
        <v>393</v>
      </c>
      <c r="C7" s="220">
        <v>81607.069999999978</v>
      </c>
      <c r="D7" s="220">
        <v>5006.34</v>
      </c>
      <c r="E7" s="3"/>
      <c r="F7" s="201">
        <v>8562.81</v>
      </c>
      <c r="G7" s="220">
        <f>+E7+F7</f>
        <v>8562.81</v>
      </c>
      <c r="H7" s="221">
        <f>+C7+D7-G7</f>
        <v>78050.599999999977</v>
      </c>
      <c r="J7" s="201"/>
    </row>
    <row r="8" spans="1:14" s="333" customFormat="1" ht="21" customHeight="1" x14ac:dyDescent="0.25">
      <c r="A8" s="77">
        <v>3</v>
      </c>
      <c r="B8" s="219" t="s">
        <v>394</v>
      </c>
      <c r="C8" s="220">
        <v>57.999999999999993</v>
      </c>
      <c r="D8" s="220">
        <v>23.2</v>
      </c>
      <c r="E8" s="220"/>
      <c r="F8" s="321">
        <v>0</v>
      </c>
      <c r="G8" s="220">
        <f>+E8+F8</f>
        <v>0</v>
      </c>
      <c r="H8" s="221">
        <f>+C8+D8-G8</f>
        <v>81.199999999999989</v>
      </c>
      <c r="J8" s="201"/>
    </row>
    <row r="9" spans="1:14" x14ac:dyDescent="0.25">
      <c r="A9" s="77"/>
      <c r="B9" s="219"/>
      <c r="C9" s="220">
        <v>0</v>
      </c>
      <c r="D9" s="220"/>
      <c r="E9" s="220"/>
      <c r="F9" s="220"/>
      <c r="G9" s="220">
        <f t="shared" ref="G9" si="0">+E9+F9</f>
        <v>0</v>
      </c>
      <c r="H9" s="221">
        <f t="shared" ref="H9" si="1">+C9+D9-G9</f>
        <v>0</v>
      </c>
    </row>
    <row r="10" spans="1:14" x14ac:dyDescent="0.25">
      <c r="A10" s="77"/>
      <c r="B10" s="219"/>
      <c r="C10" s="220"/>
      <c r="D10" s="220"/>
      <c r="E10" s="220"/>
      <c r="F10" s="220"/>
      <c r="G10" s="220"/>
      <c r="H10" s="221"/>
    </row>
    <row r="11" spans="1:14" ht="15.75" thickBot="1" x14ac:dyDescent="0.3">
      <c r="A11" s="78" t="s">
        <v>85</v>
      </c>
      <c r="B11" s="79" t="s">
        <v>86</v>
      </c>
      <c r="C11" s="222">
        <f>SUM(C6:C10)</f>
        <v>173692.3</v>
      </c>
      <c r="D11" s="222">
        <f>SUM(D6:D10)</f>
        <v>38423.539999999994</v>
      </c>
      <c r="E11" s="222">
        <f t="shared" ref="E11" si="2">SUM(E6:E10)</f>
        <v>0</v>
      </c>
      <c r="F11" s="222">
        <f>SUM(F6:F10)</f>
        <v>8562.81</v>
      </c>
      <c r="G11" s="222">
        <f>SUM(G6:G10)</f>
        <v>8562.81</v>
      </c>
      <c r="H11" s="222">
        <f>SUM(H6:H10)</f>
        <v>203553.03</v>
      </c>
      <c r="J11" s="201"/>
    </row>
    <row r="12" spans="1:14" ht="17.25" customHeight="1" x14ac:dyDescent="0.25">
      <c r="C12" s="201"/>
    </row>
    <row r="13" spans="1:14" ht="17.25" customHeight="1" x14ac:dyDescent="0.25">
      <c r="B13" s="12"/>
      <c r="C13" s="356"/>
    </row>
    <row r="14" spans="1:14" ht="17.25" customHeight="1" x14ac:dyDescent="0.25">
      <c r="B14" s="30"/>
    </row>
    <row r="15" spans="1:14" ht="25.5" customHeight="1" x14ac:dyDescent="0.25">
      <c r="A15" s="58"/>
      <c r="B15" s="59" t="s">
        <v>128</v>
      </c>
      <c r="D15" s="470">
        <v>45377</v>
      </c>
      <c r="E15" s="471"/>
      <c r="F15" s="73"/>
      <c r="G15" s="491" t="s">
        <v>139</v>
      </c>
      <c r="H15" s="491"/>
    </row>
    <row r="16" spans="1:14" ht="15" customHeight="1" x14ac:dyDescent="0.25">
      <c r="A16" s="58"/>
      <c r="B16" s="61" t="s">
        <v>130</v>
      </c>
      <c r="D16" s="491" t="s">
        <v>89</v>
      </c>
      <c r="E16" s="491"/>
      <c r="F16" s="74"/>
      <c r="G16" s="473" t="s">
        <v>92</v>
      </c>
      <c r="H16" s="473"/>
    </row>
    <row r="17" spans="1:2" x14ac:dyDescent="0.25">
      <c r="A17" s="58"/>
      <c r="B17" s="59"/>
    </row>
    <row r="18" spans="1:2" ht="27.75" customHeight="1" x14ac:dyDescent="0.25">
      <c r="A18" s="474" t="s">
        <v>281</v>
      </c>
      <c r="B18" s="474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view="pageBreakPreview" zoomScale="60" zoomScaleNormal="100" workbookViewId="0">
      <selection activeCell="C18" sqref="C18:E18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64" t="s">
        <v>185</v>
      </c>
      <c r="B2" s="14"/>
      <c r="C2" s="14"/>
      <c r="D2" s="14"/>
      <c r="E2" s="14"/>
      <c r="F2" s="14"/>
      <c r="G2" s="14"/>
      <c r="H2" s="14"/>
    </row>
    <row r="3" spans="1:8" ht="15.75" thickBot="1" x14ac:dyDescent="0.3">
      <c r="A3" s="15"/>
      <c r="B3" s="16"/>
      <c r="C3" s="16"/>
      <c r="D3" s="14"/>
      <c r="E3" s="14"/>
      <c r="F3" s="14"/>
      <c r="G3" s="14"/>
      <c r="H3" s="14"/>
    </row>
    <row r="4" spans="1:8" ht="24" customHeight="1" x14ac:dyDescent="0.25">
      <c r="A4" s="529" t="s">
        <v>0</v>
      </c>
      <c r="B4" s="531" t="s">
        <v>290</v>
      </c>
      <c r="C4" s="533" t="s">
        <v>186</v>
      </c>
      <c r="D4" s="533" t="s">
        <v>187</v>
      </c>
      <c r="E4" s="534" t="s">
        <v>167</v>
      </c>
      <c r="F4" s="535"/>
      <c r="G4" s="536"/>
      <c r="H4" s="527" t="s">
        <v>191</v>
      </c>
    </row>
    <row r="5" spans="1:8" ht="49.5" customHeight="1" x14ac:dyDescent="0.25">
      <c r="A5" s="530"/>
      <c r="B5" s="532"/>
      <c r="C5" s="532"/>
      <c r="D5" s="532"/>
      <c r="E5" s="27" t="s">
        <v>188</v>
      </c>
      <c r="F5" s="27" t="s">
        <v>189</v>
      </c>
      <c r="G5" s="27" t="s">
        <v>190</v>
      </c>
      <c r="H5" s="528"/>
    </row>
    <row r="6" spans="1:8" ht="15" customHeight="1" x14ac:dyDescent="0.25">
      <c r="A6" s="107">
        <v>1</v>
      </c>
      <c r="B6" s="72">
        <v>2</v>
      </c>
      <c r="C6" s="72">
        <v>3</v>
      </c>
      <c r="D6" s="72">
        <v>4</v>
      </c>
      <c r="E6" s="72">
        <v>5</v>
      </c>
      <c r="F6" s="72">
        <v>6</v>
      </c>
      <c r="G6" s="72">
        <v>7</v>
      </c>
      <c r="H6" s="76">
        <v>8</v>
      </c>
    </row>
    <row r="7" spans="1:8" ht="17.45" customHeight="1" x14ac:dyDescent="0.25">
      <c r="A7" s="106" t="s">
        <v>6</v>
      </c>
      <c r="B7" s="17" t="s">
        <v>265</v>
      </c>
      <c r="C7" s="17"/>
      <c r="D7" s="21"/>
      <c r="E7" s="21"/>
      <c r="F7" s="21"/>
      <c r="G7" s="21"/>
      <c r="H7" s="22">
        <f t="shared" ref="H7:H14" si="0">SUM(D7:G7)</f>
        <v>0</v>
      </c>
    </row>
    <row r="8" spans="1:8" ht="17.45" customHeight="1" x14ac:dyDescent="0.25">
      <c r="A8" s="106" t="s">
        <v>71</v>
      </c>
      <c r="B8" s="17"/>
      <c r="C8" s="6"/>
      <c r="D8" s="23"/>
      <c r="E8" s="23"/>
      <c r="F8" s="23"/>
      <c r="G8" s="23"/>
      <c r="H8" s="22">
        <f>SUM(D8:G8)</f>
        <v>0</v>
      </c>
    </row>
    <row r="9" spans="1:8" ht="17.45" customHeight="1" x14ac:dyDescent="0.25">
      <c r="A9" s="106" t="s">
        <v>79</v>
      </c>
      <c r="B9" s="28"/>
      <c r="C9" s="8"/>
      <c r="D9" s="24"/>
      <c r="E9" s="24"/>
      <c r="F9" s="24"/>
      <c r="G9" s="24"/>
      <c r="H9" s="22">
        <f t="shared" si="0"/>
        <v>0</v>
      </c>
    </row>
    <row r="10" spans="1:8" ht="17.45" customHeight="1" x14ac:dyDescent="0.25">
      <c r="A10" s="106" t="s">
        <v>16</v>
      </c>
      <c r="B10" s="28"/>
      <c r="C10" s="18"/>
      <c r="D10" s="24"/>
      <c r="E10" s="24"/>
      <c r="F10" s="24"/>
      <c r="G10" s="24"/>
      <c r="H10" s="22">
        <f t="shared" si="0"/>
        <v>0</v>
      </c>
    </row>
    <row r="11" spans="1:8" ht="17.45" customHeight="1" x14ac:dyDescent="0.25">
      <c r="A11" s="106" t="s">
        <v>17</v>
      </c>
      <c r="B11" s="17"/>
      <c r="C11" s="6"/>
      <c r="D11" s="23"/>
      <c r="E11" s="23"/>
      <c r="F11" s="23"/>
      <c r="G11" s="23"/>
      <c r="H11" s="22">
        <f t="shared" si="0"/>
        <v>0</v>
      </c>
    </row>
    <row r="12" spans="1:8" ht="17.45" customHeight="1" x14ac:dyDescent="0.25">
      <c r="A12" s="7"/>
      <c r="B12" s="28"/>
      <c r="C12" s="8"/>
      <c r="D12" s="24"/>
      <c r="E12" s="24"/>
      <c r="F12" s="24"/>
      <c r="G12" s="24"/>
      <c r="H12" s="22">
        <f t="shared" si="0"/>
        <v>0</v>
      </c>
    </row>
    <row r="13" spans="1:8" ht="17.45" customHeight="1" x14ac:dyDescent="0.25">
      <c r="A13" s="7"/>
      <c r="B13" s="20"/>
      <c r="C13" s="8"/>
      <c r="D13" s="24"/>
      <c r="E13" s="24"/>
      <c r="F13" s="24"/>
      <c r="G13" s="24"/>
      <c r="H13" s="22">
        <f t="shared" si="0"/>
        <v>0</v>
      </c>
    </row>
    <row r="14" spans="1:8" ht="17.45" customHeight="1" thickBot="1" x14ac:dyDescent="0.3">
      <c r="A14" s="9"/>
      <c r="B14" s="19" t="s">
        <v>184</v>
      </c>
      <c r="C14" s="10">
        <f>C7+C8-C11</f>
        <v>0</v>
      </c>
      <c r="D14" s="25">
        <f>D7+D8-D11</f>
        <v>0</v>
      </c>
      <c r="E14" s="25">
        <f>E7+E8-E11</f>
        <v>0</v>
      </c>
      <c r="F14" s="25">
        <f>F7+F8-F11</f>
        <v>0</v>
      </c>
      <c r="G14" s="25">
        <f>G7+G8-G11</f>
        <v>0</v>
      </c>
      <c r="H14" s="26">
        <f t="shared" si="0"/>
        <v>0</v>
      </c>
    </row>
    <row r="17" spans="1:8" ht="15" customHeight="1" x14ac:dyDescent="0.25">
      <c r="A17" s="58"/>
      <c r="B17" s="59" t="s">
        <v>128</v>
      </c>
      <c r="C17" s="470">
        <v>45377</v>
      </c>
      <c r="D17" s="471"/>
      <c r="E17" s="471"/>
      <c r="F17" s="73"/>
      <c r="G17" s="491" t="s">
        <v>139</v>
      </c>
      <c r="H17" s="491"/>
    </row>
    <row r="18" spans="1:8" x14ac:dyDescent="0.25">
      <c r="A18" s="58"/>
      <c r="B18" s="88" t="s">
        <v>162</v>
      </c>
      <c r="C18" s="473" t="s">
        <v>164</v>
      </c>
      <c r="D18" s="473"/>
      <c r="E18" s="473"/>
      <c r="F18" s="74"/>
      <c r="G18" s="473" t="s">
        <v>92</v>
      </c>
      <c r="H18" s="473"/>
    </row>
    <row r="19" spans="1:8" x14ac:dyDescent="0.25">
      <c r="A19" s="58"/>
      <c r="B19" s="59"/>
    </row>
    <row r="20" spans="1:8" ht="28.5" customHeight="1" x14ac:dyDescent="0.25">
      <c r="A20" s="474" t="s">
        <v>281</v>
      </c>
      <c r="B20" s="474"/>
    </row>
  </sheetData>
  <mergeCells count="11">
    <mergeCell ref="G17:H17"/>
    <mergeCell ref="G18:H18"/>
    <mergeCell ref="C17:E17"/>
    <mergeCell ref="C18:E18"/>
    <mergeCell ref="A20:B20"/>
    <mergeCell ref="H4:H5"/>
    <mergeCell ref="A4:A5"/>
    <mergeCell ref="B4:B5"/>
    <mergeCell ref="C4:C5"/>
    <mergeCell ref="D4:D5"/>
    <mergeCell ref="E4:G4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view="pageBreakPreview" zoomScale="60" zoomScaleNormal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537" t="s">
        <v>192</v>
      </c>
      <c r="B2" s="537"/>
      <c r="C2" s="537"/>
      <c r="D2" s="537"/>
      <c r="E2" s="537"/>
      <c r="F2" s="537"/>
      <c r="G2" s="537"/>
      <c r="H2" s="537"/>
      <c r="I2" s="537"/>
      <c r="J2" s="537"/>
    </row>
    <row r="3" spans="1:10" ht="15.75" thickBot="1" x14ac:dyDescent="0.3"/>
    <row r="4" spans="1:10" ht="15" customHeight="1" x14ac:dyDescent="0.25">
      <c r="A4" s="548" t="s">
        <v>0</v>
      </c>
      <c r="B4" s="497" t="s">
        <v>193</v>
      </c>
      <c r="C4" s="538" t="s">
        <v>1</v>
      </c>
      <c r="D4" s="539"/>
      <c r="E4" s="539"/>
      <c r="F4" s="539"/>
      <c r="G4" s="539"/>
      <c r="H4" s="540"/>
      <c r="I4" s="546" t="s">
        <v>2</v>
      </c>
      <c r="J4" s="547"/>
    </row>
    <row r="5" spans="1:10" x14ac:dyDescent="0.25">
      <c r="A5" s="549"/>
      <c r="B5" s="551"/>
      <c r="C5" s="541" t="s">
        <v>194</v>
      </c>
      <c r="D5" s="542"/>
      <c r="E5" s="541" t="s">
        <v>195</v>
      </c>
      <c r="F5" s="542"/>
      <c r="G5" s="541" t="s">
        <v>196</v>
      </c>
      <c r="H5" s="542"/>
      <c r="I5" s="543"/>
      <c r="J5" s="545"/>
    </row>
    <row r="6" spans="1:10" ht="17.25" customHeight="1" x14ac:dyDescent="0.25">
      <c r="A6" s="549"/>
      <c r="B6" s="551"/>
      <c r="C6" s="543" t="s">
        <v>197</v>
      </c>
      <c r="D6" s="544"/>
      <c r="E6" s="544"/>
      <c r="F6" s="544"/>
      <c r="G6" s="544"/>
      <c r="H6" s="544"/>
      <c r="I6" s="544"/>
      <c r="J6" s="545"/>
    </row>
    <row r="7" spans="1:10" ht="54.75" customHeight="1" x14ac:dyDescent="0.25">
      <c r="A7" s="550"/>
      <c r="B7" s="498"/>
      <c r="C7" s="120" t="s">
        <v>248</v>
      </c>
      <c r="D7" s="120" t="s">
        <v>249</v>
      </c>
      <c r="E7" s="120" t="s">
        <v>248</v>
      </c>
      <c r="F7" s="120" t="s">
        <v>249</v>
      </c>
      <c r="G7" s="120" t="s">
        <v>250</v>
      </c>
      <c r="H7" s="120" t="s">
        <v>249</v>
      </c>
      <c r="I7" s="120" t="s">
        <v>251</v>
      </c>
      <c r="J7" s="138" t="s">
        <v>252</v>
      </c>
    </row>
    <row r="8" spans="1:10" x14ac:dyDescent="0.25">
      <c r="A8" s="111">
        <v>1</v>
      </c>
      <c r="B8" s="110">
        <v>2</v>
      </c>
      <c r="C8" s="110">
        <v>3</v>
      </c>
      <c r="D8" s="110">
        <v>4</v>
      </c>
      <c r="E8" s="110">
        <v>5</v>
      </c>
      <c r="F8" s="110">
        <v>6</v>
      </c>
      <c r="G8" s="110">
        <v>7</v>
      </c>
      <c r="H8" s="110">
        <v>8</v>
      </c>
      <c r="I8" s="110">
        <v>9</v>
      </c>
      <c r="J8" s="112">
        <v>10</v>
      </c>
    </row>
    <row r="9" spans="1:10" x14ac:dyDescent="0.25">
      <c r="A9" s="111"/>
      <c r="B9" s="17" t="s">
        <v>95</v>
      </c>
      <c r="C9" s="110"/>
      <c r="D9" s="110"/>
      <c r="E9" s="110"/>
      <c r="F9" s="110"/>
      <c r="G9" s="110"/>
      <c r="H9" s="110"/>
      <c r="I9" s="110"/>
      <c r="J9" s="112"/>
    </row>
    <row r="10" spans="1:10" x14ac:dyDescent="0.25">
      <c r="A10" s="111"/>
      <c r="B10" s="110"/>
      <c r="C10" s="110"/>
      <c r="D10" s="110"/>
      <c r="E10" s="110"/>
      <c r="F10" s="110"/>
      <c r="G10" s="110"/>
      <c r="H10" s="110"/>
      <c r="I10" s="110"/>
      <c r="J10" s="112"/>
    </row>
    <row r="11" spans="1:10" x14ac:dyDescent="0.25">
      <c r="A11" s="111"/>
      <c r="B11" s="110"/>
      <c r="C11" s="110"/>
      <c r="D11" s="110"/>
      <c r="E11" s="110"/>
      <c r="F11" s="110"/>
      <c r="G11" s="110"/>
      <c r="H11" s="110"/>
      <c r="I11" s="110"/>
      <c r="J11" s="112"/>
    </row>
    <row r="12" spans="1:10" x14ac:dyDescent="0.25">
      <c r="A12" s="113"/>
      <c r="B12" s="3"/>
      <c r="C12" s="3"/>
      <c r="D12" s="3"/>
      <c r="E12" s="3"/>
      <c r="F12" s="3"/>
      <c r="G12" s="3"/>
      <c r="H12" s="3"/>
      <c r="I12" s="3"/>
      <c r="J12" s="42"/>
    </row>
    <row r="13" spans="1:10" x14ac:dyDescent="0.25">
      <c r="A13" s="113"/>
      <c r="B13" s="3"/>
      <c r="C13" s="3"/>
      <c r="D13" s="3"/>
      <c r="E13" s="3"/>
      <c r="F13" s="3"/>
      <c r="G13" s="3"/>
      <c r="H13" s="3"/>
      <c r="I13" s="3"/>
      <c r="J13" s="42"/>
    </row>
    <row r="14" spans="1:10" x14ac:dyDescent="0.25">
      <c r="A14" s="113"/>
      <c r="B14" s="3"/>
      <c r="C14" s="3"/>
      <c r="D14" s="3"/>
      <c r="E14" s="3"/>
      <c r="F14" s="3"/>
      <c r="G14" s="3"/>
      <c r="H14" s="3"/>
      <c r="I14" s="3"/>
      <c r="J14" s="42"/>
    </row>
    <row r="15" spans="1:10" x14ac:dyDescent="0.25">
      <c r="A15" s="113"/>
      <c r="B15" s="3"/>
      <c r="C15" s="3"/>
      <c r="D15" s="3"/>
      <c r="E15" s="3"/>
      <c r="F15" s="3"/>
      <c r="G15" s="3"/>
      <c r="H15" s="3"/>
      <c r="I15" s="3"/>
      <c r="J15" s="42"/>
    </row>
    <row r="16" spans="1:10" ht="15.75" thickBot="1" x14ac:dyDescent="0.3">
      <c r="A16" s="114" t="s">
        <v>85</v>
      </c>
      <c r="B16" s="52" t="s">
        <v>184</v>
      </c>
      <c r="C16" s="115">
        <f>C9+C10+C11+C12+C13+C14+C15</f>
        <v>0</v>
      </c>
      <c r="D16" s="115">
        <f t="shared" ref="D16:J16" si="0">D9+D10+D11+D12+D13+D14+D15</f>
        <v>0</v>
      </c>
      <c r="E16" s="115">
        <f t="shared" si="0"/>
        <v>0</v>
      </c>
      <c r="F16" s="115">
        <f t="shared" si="0"/>
        <v>0</v>
      </c>
      <c r="G16" s="115">
        <f t="shared" si="0"/>
        <v>0</v>
      </c>
      <c r="H16" s="115">
        <f t="shared" si="0"/>
        <v>0</v>
      </c>
      <c r="I16" s="115">
        <f t="shared" si="0"/>
        <v>0</v>
      </c>
      <c r="J16" s="116">
        <f t="shared" si="0"/>
        <v>0</v>
      </c>
    </row>
    <row r="18" spans="1:9" x14ac:dyDescent="0.25">
      <c r="B18" s="30"/>
      <c r="C18" s="30"/>
    </row>
    <row r="19" spans="1:9" x14ac:dyDescent="0.25">
      <c r="A19" s="58"/>
      <c r="B19" s="59" t="s">
        <v>128</v>
      </c>
      <c r="C19" s="59"/>
      <c r="D19" s="470">
        <v>45377</v>
      </c>
      <c r="E19" s="471"/>
      <c r="F19" s="471"/>
      <c r="G19" s="73"/>
      <c r="H19" s="73"/>
      <c r="I19" s="91" t="s">
        <v>129</v>
      </c>
    </row>
    <row r="20" spans="1:9" x14ac:dyDescent="0.25">
      <c r="A20" s="58"/>
      <c r="B20" s="61" t="s">
        <v>130</v>
      </c>
      <c r="C20" s="59"/>
      <c r="D20" s="473" t="s">
        <v>89</v>
      </c>
      <c r="E20" s="473"/>
      <c r="F20" s="473"/>
      <c r="G20" s="74"/>
      <c r="H20" s="74"/>
      <c r="I20" s="98" t="s">
        <v>92</v>
      </c>
    </row>
    <row r="21" spans="1:9" x14ac:dyDescent="0.25">
      <c r="A21" s="58"/>
      <c r="B21" s="59"/>
      <c r="C21" s="59"/>
      <c r="D21" s="60"/>
      <c r="E21" s="60"/>
      <c r="F21" s="60"/>
      <c r="G21" s="60"/>
      <c r="H21" s="60"/>
      <c r="I21" s="57"/>
    </row>
    <row r="22" spans="1:9" ht="23.25" customHeight="1" x14ac:dyDescent="0.25">
      <c r="A22" s="474" t="s">
        <v>281</v>
      </c>
      <c r="B22" s="474"/>
      <c r="C22" s="59"/>
      <c r="D22" s="60"/>
      <c r="E22" s="60"/>
      <c r="F22" s="60"/>
      <c r="G22" s="60"/>
      <c r="H22" s="60"/>
      <c r="I22" s="57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552" t="s">
        <v>299</v>
      </c>
      <c r="B2" s="552"/>
      <c r="C2" s="552"/>
      <c r="D2" s="552"/>
      <c r="E2" s="552"/>
    </row>
    <row r="3" spans="1:9" ht="19.5" thickBot="1" x14ac:dyDescent="0.35">
      <c r="B3" s="11"/>
      <c r="F3" s="1"/>
      <c r="G3" s="1"/>
      <c r="H3" s="1"/>
    </row>
    <row r="4" spans="1:9" ht="15" customHeight="1" x14ac:dyDescent="0.25">
      <c r="A4" s="493" t="s">
        <v>82</v>
      </c>
      <c r="B4" s="495" t="s">
        <v>201</v>
      </c>
      <c r="C4" s="553" t="s">
        <v>202</v>
      </c>
      <c r="D4" s="553" t="s">
        <v>203</v>
      </c>
      <c r="E4" s="555" t="s">
        <v>97</v>
      </c>
      <c r="F4" s="1"/>
      <c r="G4" s="1"/>
      <c r="H4" s="1"/>
    </row>
    <row r="5" spans="1:9" ht="34.5" customHeight="1" x14ac:dyDescent="0.25">
      <c r="A5" s="494"/>
      <c r="B5" s="496"/>
      <c r="C5" s="554"/>
      <c r="D5" s="554"/>
      <c r="E5" s="556"/>
      <c r="F5" s="1"/>
      <c r="G5" s="1"/>
      <c r="H5" s="1"/>
      <c r="I5" s="1"/>
    </row>
    <row r="6" spans="1:9" x14ac:dyDescent="0.25">
      <c r="A6" s="100">
        <v>1</v>
      </c>
      <c r="B6" s="120">
        <v>2</v>
      </c>
      <c r="C6" s="120">
        <v>3</v>
      </c>
      <c r="D6" s="96">
        <v>4</v>
      </c>
      <c r="E6" s="101">
        <v>5</v>
      </c>
    </row>
    <row r="7" spans="1:9" x14ac:dyDescent="0.25">
      <c r="A7" s="124" t="s">
        <v>98</v>
      </c>
      <c r="B7" s="17" t="s">
        <v>95</v>
      </c>
      <c r="C7" s="3"/>
      <c r="D7" s="3"/>
      <c r="E7" s="42"/>
    </row>
    <row r="8" spans="1:9" x14ac:dyDescent="0.25">
      <c r="A8" s="124" t="s">
        <v>71</v>
      </c>
      <c r="B8" s="80"/>
      <c r="C8" s="3"/>
      <c r="D8" s="3"/>
      <c r="E8" s="42"/>
    </row>
    <row r="9" spans="1:9" x14ac:dyDescent="0.25">
      <c r="A9" s="124" t="s">
        <v>23</v>
      </c>
      <c r="B9" s="80"/>
      <c r="C9" s="3"/>
      <c r="D9" s="3"/>
      <c r="E9" s="42"/>
    </row>
    <row r="10" spans="1:9" x14ac:dyDescent="0.25">
      <c r="A10" s="124" t="s">
        <v>119</v>
      </c>
      <c r="B10" s="80"/>
      <c r="C10" s="3"/>
      <c r="D10" s="3"/>
      <c r="E10" s="42"/>
    </row>
    <row r="11" spans="1:9" x14ac:dyDescent="0.25">
      <c r="A11" s="124" t="s">
        <v>204</v>
      </c>
      <c r="B11" s="80"/>
      <c r="C11" s="3"/>
      <c r="D11" s="3"/>
      <c r="E11" s="42"/>
    </row>
    <row r="12" spans="1:9" x14ac:dyDescent="0.25">
      <c r="A12" s="124" t="s">
        <v>205</v>
      </c>
      <c r="B12" s="80"/>
      <c r="C12" s="3"/>
      <c r="D12" s="3"/>
      <c r="E12" s="42"/>
    </row>
    <row r="13" spans="1:9" x14ac:dyDescent="0.25">
      <c r="A13" s="124" t="s">
        <v>206</v>
      </c>
      <c r="B13" s="80"/>
      <c r="C13" s="3"/>
      <c r="D13" s="3"/>
      <c r="E13" s="42"/>
    </row>
    <row r="14" spans="1:9" ht="15.75" thickBot="1" x14ac:dyDescent="0.3">
      <c r="A14" s="124"/>
      <c r="B14" s="81"/>
      <c r="C14" s="82"/>
      <c r="D14" s="82"/>
      <c r="E14" s="83"/>
    </row>
    <row r="15" spans="1:9" ht="15.75" thickBot="1" x14ac:dyDescent="0.3">
      <c r="A15" s="84" t="s">
        <v>160</v>
      </c>
      <c r="B15" s="121" t="s">
        <v>184</v>
      </c>
      <c r="C15" s="122">
        <f>C7+C8+C9+C10+C11+C12+C13+C14</f>
        <v>0</v>
      </c>
      <c r="D15" s="123" t="s">
        <v>160</v>
      </c>
      <c r="E15" s="125">
        <f t="shared" ref="E15" si="0">E7+E8+E9+E10+E11+E12+E13+E14</f>
        <v>0</v>
      </c>
    </row>
    <row r="17" spans="1:5" x14ac:dyDescent="0.25">
      <c r="B17" s="12"/>
    </row>
    <row r="18" spans="1:5" ht="15" customHeight="1" x14ac:dyDescent="0.25">
      <c r="A18" s="58"/>
      <c r="B18" s="59" t="s">
        <v>128</v>
      </c>
      <c r="C18" s="470">
        <v>45377</v>
      </c>
      <c r="D18" s="471"/>
      <c r="E18" s="108" t="s">
        <v>200</v>
      </c>
    </row>
    <row r="19" spans="1:5" x14ac:dyDescent="0.25">
      <c r="A19" s="58"/>
      <c r="B19" s="88" t="s">
        <v>162</v>
      </c>
      <c r="C19" s="473" t="s">
        <v>164</v>
      </c>
      <c r="D19" s="473"/>
      <c r="E19" s="109" t="s">
        <v>92</v>
      </c>
    </row>
    <row r="20" spans="1:5" x14ac:dyDescent="0.25">
      <c r="A20" s="58"/>
      <c r="B20" s="59"/>
    </row>
    <row r="21" spans="1:5" x14ac:dyDescent="0.25">
      <c r="A21" s="490" t="s">
        <v>281</v>
      </c>
      <c r="B21" s="490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557" t="s">
        <v>361</v>
      </c>
      <c r="B3" s="557"/>
      <c r="C3" s="557"/>
      <c r="D3" s="557"/>
      <c r="E3" s="557"/>
    </row>
    <row r="4" spans="1:5" ht="19.5" thickBot="1" x14ac:dyDescent="0.35">
      <c r="B4" s="11"/>
    </row>
    <row r="5" spans="1:5" x14ac:dyDescent="0.25">
      <c r="A5" s="493" t="s">
        <v>82</v>
      </c>
      <c r="B5" s="495" t="s">
        <v>207</v>
      </c>
      <c r="C5" s="553" t="s">
        <v>208</v>
      </c>
      <c r="D5" s="553" t="s">
        <v>209</v>
      </c>
      <c r="E5" s="555" t="s">
        <v>97</v>
      </c>
    </row>
    <row r="6" spans="1:5" ht="48.75" customHeight="1" x14ac:dyDescent="0.25">
      <c r="A6" s="494"/>
      <c r="B6" s="496"/>
      <c r="C6" s="554"/>
      <c r="D6" s="554"/>
      <c r="E6" s="556"/>
    </row>
    <row r="7" spans="1:5" x14ac:dyDescent="0.25">
      <c r="A7" s="100">
        <v>1</v>
      </c>
      <c r="B7" s="120">
        <v>2</v>
      </c>
      <c r="C7" s="120">
        <v>3</v>
      </c>
      <c r="D7" s="96">
        <v>4</v>
      </c>
      <c r="E7" s="101">
        <v>5</v>
      </c>
    </row>
    <row r="8" spans="1:5" x14ac:dyDescent="0.25">
      <c r="A8" s="124" t="s">
        <v>6</v>
      </c>
      <c r="B8" s="17"/>
      <c r="C8" s="193">
        <v>0</v>
      </c>
      <c r="D8" s="193"/>
      <c r="E8" s="211">
        <v>0</v>
      </c>
    </row>
    <row r="9" spans="1:5" x14ac:dyDescent="0.25">
      <c r="A9" s="124" t="s">
        <v>71</v>
      </c>
      <c r="B9" s="80"/>
      <c r="C9" s="193"/>
      <c r="D9" s="193"/>
      <c r="E9" s="211"/>
    </row>
    <row r="10" spans="1:5" x14ac:dyDescent="0.25">
      <c r="A10" s="124" t="s">
        <v>79</v>
      </c>
      <c r="B10" s="80"/>
      <c r="C10" s="193"/>
      <c r="D10" s="193"/>
      <c r="E10" s="211"/>
    </row>
    <row r="11" spans="1:5" x14ac:dyDescent="0.25">
      <c r="A11" s="124" t="s">
        <v>16</v>
      </c>
      <c r="B11" s="80"/>
      <c r="C11" s="193"/>
      <c r="D11" s="193"/>
      <c r="E11" s="211"/>
    </row>
    <row r="12" spans="1:5" x14ac:dyDescent="0.25">
      <c r="A12" s="124" t="s">
        <v>17</v>
      </c>
      <c r="B12" s="80"/>
      <c r="C12" s="193"/>
      <c r="D12" s="193"/>
      <c r="E12" s="211"/>
    </row>
    <row r="13" spans="1:5" x14ac:dyDescent="0.25">
      <c r="A13" s="124" t="s">
        <v>226</v>
      </c>
      <c r="B13" s="80"/>
      <c r="C13" s="193"/>
      <c r="D13" s="193"/>
      <c r="E13" s="211"/>
    </row>
    <row r="14" spans="1:5" ht="15.75" thickBot="1" x14ac:dyDescent="0.3">
      <c r="A14" s="124"/>
      <c r="B14" s="81"/>
      <c r="C14" s="235"/>
      <c r="D14" s="235"/>
      <c r="E14" s="236"/>
    </row>
    <row r="15" spans="1:5" ht="30.75" customHeight="1" thickBot="1" x14ac:dyDescent="0.3">
      <c r="A15" s="84" t="s">
        <v>160</v>
      </c>
      <c r="B15" s="127" t="s">
        <v>184</v>
      </c>
      <c r="C15" s="237">
        <f>SUM(C8:C14)</f>
        <v>0</v>
      </c>
      <c r="D15" s="128" t="s">
        <v>160</v>
      </c>
      <c r="E15" s="237">
        <f>SUM(E8:E14)</f>
        <v>0</v>
      </c>
    </row>
    <row r="17" spans="1:5" x14ac:dyDescent="0.25">
      <c r="B17" s="12"/>
    </row>
    <row r="18" spans="1:5" x14ac:dyDescent="0.25">
      <c r="A18" s="58"/>
      <c r="B18" s="59" t="s">
        <v>128</v>
      </c>
      <c r="C18" s="470">
        <v>45377</v>
      </c>
      <c r="D18" s="471"/>
      <c r="E18" s="108" t="s">
        <v>224</v>
      </c>
    </row>
    <row r="19" spans="1:5" x14ac:dyDescent="0.25">
      <c r="A19" s="58"/>
      <c r="B19" s="88" t="s">
        <v>162</v>
      </c>
      <c r="C19" s="473" t="s">
        <v>164</v>
      </c>
      <c r="D19" s="473"/>
      <c r="E19" s="109" t="s">
        <v>92</v>
      </c>
    </row>
    <row r="20" spans="1:5" x14ac:dyDescent="0.25">
      <c r="A20" s="58"/>
      <c r="B20" s="59"/>
    </row>
    <row r="21" spans="1:5" x14ac:dyDescent="0.25">
      <c r="A21" s="490" t="s">
        <v>281</v>
      </c>
      <c r="B21" s="490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topLeftCell="A4" zoomScaleNormal="100" workbookViewId="0">
      <selection activeCell="C15" sqref="C15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526" t="s">
        <v>210</v>
      </c>
      <c r="B2" s="526"/>
      <c r="C2" s="526"/>
      <c r="D2" s="526"/>
    </row>
    <row r="4" spans="1:4" ht="32.25" customHeight="1" x14ac:dyDescent="0.25">
      <c r="A4" s="524" t="s">
        <v>0</v>
      </c>
      <c r="B4" s="522" t="s">
        <v>215</v>
      </c>
      <c r="C4" s="558" t="s">
        <v>211</v>
      </c>
      <c r="D4" s="558"/>
    </row>
    <row r="5" spans="1:4" ht="31.5" customHeight="1" x14ac:dyDescent="0.25">
      <c r="A5" s="524"/>
      <c r="B5" s="522"/>
      <c r="C5" s="119" t="s">
        <v>212</v>
      </c>
      <c r="D5" s="119" t="s">
        <v>213</v>
      </c>
    </row>
    <row r="6" spans="1:4" x14ac:dyDescent="0.25">
      <c r="A6" s="132" t="s">
        <v>6</v>
      </c>
      <c r="B6" s="132" t="s">
        <v>214</v>
      </c>
      <c r="C6" s="3"/>
      <c r="D6" s="3"/>
    </row>
    <row r="7" spans="1:4" x14ac:dyDescent="0.25">
      <c r="A7" s="3" t="s">
        <v>7</v>
      </c>
      <c r="B7" s="3"/>
      <c r="C7" s="3"/>
      <c r="D7" s="3"/>
    </row>
    <row r="8" spans="1:4" x14ac:dyDescent="0.25">
      <c r="A8" s="3" t="s">
        <v>10</v>
      </c>
      <c r="B8" s="3"/>
      <c r="C8" s="3"/>
      <c r="D8" s="3"/>
    </row>
    <row r="9" spans="1:4" x14ac:dyDescent="0.25">
      <c r="A9" s="3" t="s">
        <v>218</v>
      </c>
      <c r="B9" s="3"/>
      <c r="C9" s="3"/>
      <c r="D9" s="3"/>
    </row>
    <row r="10" spans="1:4" x14ac:dyDescent="0.25">
      <c r="A10" s="3"/>
      <c r="B10" s="130" t="s">
        <v>216</v>
      </c>
      <c r="C10" s="131">
        <f>C7+C8+C9</f>
        <v>0</v>
      </c>
      <c r="D10" s="131">
        <f>D7+D8+D9</f>
        <v>0</v>
      </c>
    </row>
    <row r="11" spans="1:4" x14ac:dyDescent="0.25">
      <c r="A11" s="132" t="s">
        <v>71</v>
      </c>
      <c r="B11" s="132" t="s">
        <v>217</v>
      </c>
      <c r="C11" s="3"/>
      <c r="D11" s="3"/>
    </row>
    <row r="12" spans="1:4" x14ac:dyDescent="0.25">
      <c r="A12" s="3" t="s">
        <v>113</v>
      </c>
      <c r="B12" s="3"/>
      <c r="C12" s="3"/>
      <c r="D12" s="3"/>
    </row>
    <row r="13" spans="1:4" x14ac:dyDescent="0.25">
      <c r="A13" s="3" t="s">
        <v>116</v>
      </c>
      <c r="B13" s="3"/>
      <c r="C13" s="3"/>
      <c r="D13" s="3"/>
    </row>
    <row r="14" spans="1:4" x14ac:dyDescent="0.25">
      <c r="A14" s="3" t="s">
        <v>218</v>
      </c>
      <c r="B14" s="3"/>
      <c r="C14" s="3"/>
      <c r="D14" s="3"/>
    </row>
    <row r="15" spans="1:4" x14ac:dyDescent="0.25">
      <c r="A15" s="3"/>
      <c r="B15" s="130" t="s">
        <v>219</v>
      </c>
      <c r="C15" s="131">
        <f>C12+C13+C14</f>
        <v>0</v>
      </c>
      <c r="D15" s="131">
        <f>D12+D13+D14</f>
        <v>0</v>
      </c>
    </row>
    <row r="16" spans="1:4" x14ac:dyDescent="0.25">
      <c r="A16" s="132" t="s">
        <v>79</v>
      </c>
      <c r="B16" s="132" t="s">
        <v>220</v>
      </c>
      <c r="C16" s="129"/>
      <c r="D16" s="129"/>
    </row>
    <row r="17" spans="1:5" x14ac:dyDescent="0.25">
      <c r="A17" s="3" t="s">
        <v>180</v>
      </c>
      <c r="B17" s="3"/>
      <c r="C17" s="129"/>
      <c r="D17" s="129"/>
    </row>
    <row r="18" spans="1:5" x14ac:dyDescent="0.25">
      <c r="A18" s="3" t="s">
        <v>181</v>
      </c>
      <c r="B18" s="3"/>
      <c r="C18" s="129"/>
      <c r="D18" s="129"/>
    </row>
    <row r="19" spans="1:5" x14ac:dyDescent="0.25">
      <c r="A19" s="3" t="s">
        <v>218</v>
      </c>
      <c r="B19" s="3"/>
      <c r="C19" s="129"/>
      <c r="D19" s="129"/>
    </row>
    <row r="20" spans="1:5" x14ac:dyDescent="0.25">
      <c r="A20" s="3"/>
      <c r="B20" s="130" t="s">
        <v>221</v>
      </c>
      <c r="C20" s="131">
        <f>C17+C18+C19</f>
        <v>0</v>
      </c>
      <c r="D20" s="131">
        <f>D17+D18+D19</f>
        <v>0</v>
      </c>
    </row>
    <row r="21" spans="1:5" x14ac:dyDescent="0.25">
      <c r="A21" s="132" t="s">
        <v>16</v>
      </c>
      <c r="B21" s="132" t="s">
        <v>223</v>
      </c>
      <c r="C21" s="193"/>
      <c r="D21" s="193"/>
    </row>
    <row r="22" spans="1:5" x14ac:dyDescent="0.25">
      <c r="A22" s="3" t="s">
        <v>182</v>
      </c>
      <c r="B22" s="3" t="s">
        <v>421</v>
      </c>
      <c r="C22" s="193"/>
      <c r="D22" s="193">
        <v>4800</v>
      </c>
    </row>
    <row r="23" spans="1:5" x14ac:dyDescent="0.25">
      <c r="A23" s="3" t="s">
        <v>218</v>
      </c>
      <c r="B23" s="3"/>
      <c r="C23" s="193"/>
      <c r="D23" s="193"/>
    </row>
    <row r="24" spans="1:5" x14ac:dyDescent="0.25">
      <c r="A24" s="3"/>
      <c r="B24" s="130" t="s">
        <v>222</v>
      </c>
      <c r="C24" s="223">
        <f>SUM(C21:C23)</f>
        <v>0</v>
      </c>
      <c r="D24" s="223">
        <f>SUM(D21:D23)</f>
        <v>4800</v>
      </c>
    </row>
    <row r="27" spans="1:5" ht="18" customHeight="1" x14ac:dyDescent="0.25">
      <c r="A27" s="58"/>
      <c r="B27" s="265" t="s">
        <v>418</v>
      </c>
      <c r="C27" s="133"/>
      <c r="D27" s="134" t="s">
        <v>163</v>
      </c>
      <c r="E27" s="117"/>
    </row>
    <row r="28" spans="1:5" x14ac:dyDescent="0.25">
      <c r="A28" s="58"/>
      <c r="B28" s="88" t="s">
        <v>225</v>
      </c>
      <c r="C28" s="74"/>
      <c r="D28" s="118" t="s">
        <v>92</v>
      </c>
      <c r="E28" s="118"/>
    </row>
    <row r="29" spans="1:5" x14ac:dyDescent="0.25">
      <c r="A29" s="58"/>
      <c r="B29" s="59"/>
    </row>
    <row r="30" spans="1:5" x14ac:dyDescent="0.25">
      <c r="A30" s="490" t="s">
        <v>281</v>
      </c>
      <c r="B30" s="490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zoomScaleNormal="100" workbookViewId="0">
      <selection activeCell="C19" sqref="C19:D19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526" t="s">
        <v>289</v>
      </c>
      <c r="B2" s="526"/>
      <c r="C2" s="526"/>
      <c r="D2" s="526"/>
      <c r="E2" s="526"/>
      <c r="F2" s="526"/>
    </row>
    <row r="3" spans="1:6" ht="15.75" thickBot="1" x14ac:dyDescent="0.3"/>
    <row r="4" spans="1:6" ht="28.5" customHeight="1" x14ac:dyDescent="0.25">
      <c r="A4" s="548" t="s">
        <v>0</v>
      </c>
      <c r="B4" s="497" t="s">
        <v>288</v>
      </c>
      <c r="C4" s="559" t="s">
        <v>300</v>
      </c>
      <c r="D4" s="560"/>
      <c r="E4" s="559" t="s">
        <v>353</v>
      </c>
      <c r="F4" s="563"/>
    </row>
    <row r="5" spans="1:6" ht="24.75" customHeight="1" x14ac:dyDescent="0.25">
      <c r="A5" s="549"/>
      <c r="B5" s="551"/>
      <c r="C5" s="561"/>
      <c r="D5" s="562"/>
      <c r="E5" s="561"/>
      <c r="F5" s="564"/>
    </row>
    <row r="6" spans="1:6" ht="29.25" customHeight="1" x14ac:dyDescent="0.25">
      <c r="A6" s="550"/>
      <c r="B6" s="498"/>
      <c r="C6" s="120" t="s">
        <v>198</v>
      </c>
      <c r="D6" s="120" t="s">
        <v>199</v>
      </c>
      <c r="E6" s="120" t="s">
        <v>198</v>
      </c>
      <c r="F6" s="138" t="s">
        <v>199</v>
      </c>
    </row>
    <row r="7" spans="1:6" ht="17.45" customHeight="1" x14ac:dyDescent="0.25">
      <c r="A7" s="111">
        <v>1</v>
      </c>
      <c r="B7" s="110">
        <v>2</v>
      </c>
      <c r="C7" s="110">
        <v>3</v>
      </c>
      <c r="D7" s="110">
        <v>4</v>
      </c>
      <c r="E7" s="110">
        <v>5</v>
      </c>
      <c r="F7" s="112">
        <v>6</v>
      </c>
    </row>
    <row r="8" spans="1:6" ht="24" customHeight="1" x14ac:dyDescent="0.25">
      <c r="A8" s="137" t="s">
        <v>6</v>
      </c>
      <c r="B8" s="287"/>
      <c r="C8" s="266"/>
      <c r="D8" s="266"/>
      <c r="E8" s="110"/>
      <c r="F8" s="112"/>
    </row>
    <row r="9" spans="1:6" ht="24" customHeight="1" x14ac:dyDescent="0.25">
      <c r="A9" s="137" t="s">
        <v>71</v>
      </c>
      <c r="B9" s="287"/>
      <c r="C9" s="266"/>
      <c r="D9" s="266"/>
      <c r="E9" s="110"/>
      <c r="F9" s="112"/>
    </row>
    <row r="10" spans="1:6" ht="17.45" customHeight="1" x14ac:dyDescent="0.25">
      <c r="A10" s="137" t="s">
        <v>79</v>
      </c>
      <c r="B10" s="135"/>
      <c r="C10" s="110"/>
      <c r="D10" s="110"/>
      <c r="E10" s="110"/>
      <c r="F10" s="112"/>
    </row>
    <row r="11" spans="1:6" ht="17.45" customHeight="1" x14ac:dyDescent="0.25">
      <c r="A11" s="137" t="s">
        <v>16</v>
      </c>
      <c r="B11" s="136"/>
      <c r="C11" s="3"/>
      <c r="D11" s="3"/>
      <c r="E11" s="3"/>
      <c r="F11" s="42"/>
    </row>
    <row r="12" spans="1:6" ht="17.45" customHeight="1" x14ac:dyDescent="0.25">
      <c r="A12" s="137" t="s">
        <v>17</v>
      </c>
      <c r="B12" s="136"/>
      <c r="C12" s="3"/>
      <c r="D12" s="3"/>
      <c r="E12" s="3"/>
      <c r="F12" s="42"/>
    </row>
    <row r="13" spans="1:6" ht="17.45" customHeight="1" x14ac:dyDescent="0.25">
      <c r="A13" s="137" t="s">
        <v>226</v>
      </c>
      <c r="B13" s="136"/>
      <c r="C13" s="3"/>
      <c r="D13" s="3"/>
      <c r="E13" s="3"/>
      <c r="F13" s="42"/>
    </row>
    <row r="14" spans="1:6" ht="17.45" customHeight="1" x14ac:dyDescent="0.25">
      <c r="A14" s="137" t="s">
        <v>227</v>
      </c>
      <c r="B14" s="136"/>
      <c r="C14" s="3"/>
      <c r="D14" s="3"/>
      <c r="E14" s="3"/>
      <c r="F14" s="42"/>
    </row>
    <row r="15" spans="1:6" ht="17.45" customHeight="1" thickBot="1" x14ac:dyDescent="0.3">
      <c r="A15" s="114" t="s">
        <v>85</v>
      </c>
      <c r="B15" s="52" t="s">
        <v>184</v>
      </c>
      <c r="C15" s="115">
        <f>C8+C9+C10+C11+C12+C13+C14</f>
        <v>0</v>
      </c>
      <c r="D15" s="115">
        <f t="shared" ref="D15:F15" si="0">D8+D9+D10+D11+D12+D13+D14</f>
        <v>0</v>
      </c>
      <c r="E15" s="115">
        <f t="shared" si="0"/>
        <v>0</v>
      </c>
      <c r="F15" s="116">
        <f t="shared" si="0"/>
        <v>0</v>
      </c>
    </row>
    <row r="17" spans="1:6" x14ac:dyDescent="0.25">
      <c r="B17" s="30"/>
      <c r="C17" s="30"/>
    </row>
    <row r="18" spans="1:6" ht="15" customHeight="1" x14ac:dyDescent="0.25">
      <c r="A18" s="58"/>
      <c r="B18" s="59" t="s">
        <v>128</v>
      </c>
      <c r="C18" s="470">
        <v>45011</v>
      </c>
      <c r="D18" s="471"/>
      <c r="E18" s="491" t="s">
        <v>129</v>
      </c>
      <c r="F18" s="491"/>
    </row>
    <row r="19" spans="1:6" x14ac:dyDescent="0.25">
      <c r="A19" s="58"/>
      <c r="B19" s="61" t="s">
        <v>130</v>
      </c>
      <c r="C19" s="473" t="s">
        <v>89</v>
      </c>
      <c r="D19" s="473"/>
      <c r="E19" s="491" t="s">
        <v>92</v>
      </c>
      <c r="F19" s="491"/>
    </row>
    <row r="20" spans="1:6" x14ac:dyDescent="0.25">
      <c r="A20" s="58"/>
      <c r="B20" s="59"/>
      <c r="C20" s="59"/>
      <c r="D20" s="60"/>
      <c r="E20" s="60"/>
      <c r="F20" s="60"/>
    </row>
    <row r="21" spans="1:6" x14ac:dyDescent="0.25">
      <c r="A21" s="490" t="s">
        <v>301</v>
      </c>
      <c r="B21" s="490"/>
      <c r="C21" s="59"/>
      <c r="D21" s="60"/>
      <c r="E21" s="60"/>
      <c r="F21" s="60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view="pageBreakPreview" zoomScale="60" zoomScaleNormal="100" workbookViewId="0">
      <selection activeCell="A30" sqref="A30:G44"/>
    </sheetView>
  </sheetViews>
  <sheetFormatPr defaultRowHeight="15" x14ac:dyDescent="0.25"/>
  <cols>
    <col min="1" max="1" width="4.5703125" style="355" customWidth="1"/>
    <col min="2" max="2" width="54.42578125" style="355" customWidth="1"/>
    <col min="3" max="3" width="18.7109375" style="355" customWidth="1"/>
    <col min="4" max="4" width="15.7109375" style="355" customWidth="1"/>
    <col min="5" max="5" width="10" bestFit="1" customWidth="1"/>
    <col min="6" max="6" width="10.7109375" bestFit="1" customWidth="1"/>
    <col min="11" max="11" width="13.85546875" customWidth="1"/>
  </cols>
  <sheetData>
    <row r="1" spans="1:7" ht="15.75" x14ac:dyDescent="0.25">
      <c r="A1" s="187" t="s">
        <v>274</v>
      </c>
      <c r="B1" s="187"/>
      <c r="E1" s="355"/>
      <c r="F1" s="355"/>
      <c r="G1" s="355"/>
    </row>
    <row r="2" spans="1:7" x14ac:dyDescent="0.25">
      <c r="A2" s="32" t="s">
        <v>100</v>
      </c>
      <c r="E2" s="355"/>
      <c r="F2" s="355"/>
      <c r="G2" s="355"/>
    </row>
    <row r="3" spans="1:7" x14ac:dyDescent="0.25">
      <c r="E3" s="355"/>
      <c r="F3" s="355"/>
      <c r="G3" s="355"/>
    </row>
    <row r="4" spans="1:7" x14ac:dyDescent="0.25">
      <c r="A4" s="51" t="s">
        <v>101</v>
      </c>
      <c r="B4" s="51"/>
      <c r="C4" s="51"/>
      <c r="D4" s="51"/>
      <c r="E4" s="355"/>
      <c r="F4" s="355"/>
      <c r="G4" s="355"/>
    </row>
    <row r="5" spans="1:7" x14ac:dyDescent="0.25">
      <c r="E5" s="355"/>
      <c r="F5" s="355"/>
      <c r="G5" s="355"/>
    </row>
    <row r="6" spans="1:7" ht="25.5" x14ac:dyDescent="0.25">
      <c r="A6" s="393" t="s">
        <v>0</v>
      </c>
      <c r="B6" s="393" t="s">
        <v>102</v>
      </c>
      <c r="C6" s="33" t="s">
        <v>88</v>
      </c>
      <c r="E6" s="355"/>
      <c r="F6" s="355"/>
      <c r="G6" s="355"/>
    </row>
    <row r="7" spans="1:7" ht="14.25" customHeight="1" x14ac:dyDescent="0.25">
      <c r="A7" s="34" t="s">
        <v>98</v>
      </c>
      <c r="B7" s="34" t="s">
        <v>362</v>
      </c>
      <c r="C7" s="417" t="e">
        <f>+#REF!-C13</f>
        <v>#REF!</v>
      </c>
      <c r="E7" s="355"/>
      <c r="F7" s="355"/>
      <c r="G7" s="355"/>
    </row>
    <row r="8" spans="1:7" ht="14.25" customHeight="1" x14ac:dyDescent="0.25">
      <c r="A8" s="34" t="s">
        <v>71</v>
      </c>
      <c r="B8" s="34" t="s">
        <v>103</v>
      </c>
      <c r="C8" s="417" t="e">
        <f>+#REF!</f>
        <v>#REF!</v>
      </c>
      <c r="E8" s="355"/>
      <c r="F8" s="355"/>
      <c r="G8" s="355"/>
    </row>
    <row r="9" spans="1:7" ht="14.25" customHeight="1" x14ac:dyDescent="0.25">
      <c r="A9" s="34" t="s">
        <v>23</v>
      </c>
      <c r="B9" s="35" t="s">
        <v>104</v>
      </c>
      <c r="C9" s="238">
        <f>+C10+C11</f>
        <v>0</v>
      </c>
      <c r="D9" s="327"/>
      <c r="E9" s="356"/>
      <c r="F9" s="356"/>
      <c r="G9" s="355"/>
    </row>
    <row r="10" spans="1:7" ht="14.25" customHeight="1" x14ac:dyDescent="0.25">
      <c r="A10" s="34"/>
      <c r="B10" s="34" t="s">
        <v>363</v>
      </c>
      <c r="C10" s="417">
        <f>+D9</f>
        <v>0</v>
      </c>
      <c r="D10" s="356"/>
      <c r="E10" s="356"/>
      <c r="F10" s="356"/>
      <c r="G10" s="355"/>
    </row>
    <row r="11" spans="1:7" ht="14.25" customHeight="1" x14ac:dyDescent="0.25">
      <c r="A11" s="34"/>
      <c r="B11" s="35" t="s">
        <v>364</v>
      </c>
      <c r="C11" s="238">
        <f>+E9+F9</f>
        <v>0</v>
      </c>
      <c r="E11" s="356"/>
      <c r="F11" s="356"/>
      <c r="G11" s="355"/>
    </row>
    <row r="12" spans="1:7" ht="14.25" customHeight="1" x14ac:dyDescent="0.25">
      <c r="A12" s="34" t="s">
        <v>16</v>
      </c>
      <c r="B12" s="34" t="s">
        <v>105</v>
      </c>
      <c r="C12" s="193">
        <f>+C13</f>
        <v>0</v>
      </c>
      <c r="E12" s="355"/>
      <c r="F12" s="356"/>
      <c r="G12" s="355"/>
    </row>
    <row r="13" spans="1:7" ht="14.25" customHeight="1" x14ac:dyDescent="0.25">
      <c r="A13" s="34"/>
      <c r="B13" s="34" t="s">
        <v>395</v>
      </c>
      <c r="C13" s="238"/>
      <c r="E13" s="355"/>
      <c r="F13" s="355"/>
      <c r="G13" s="355"/>
    </row>
    <row r="14" spans="1:7" ht="14.25" customHeight="1" x14ac:dyDescent="0.25">
      <c r="A14" s="34"/>
      <c r="B14" s="34"/>
      <c r="C14" s="238"/>
      <c r="E14" s="355"/>
      <c r="F14" s="355"/>
      <c r="G14" s="355"/>
    </row>
    <row r="15" spans="1:7" ht="14.25" customHeight="1" x14ac:dyDescent="0.25">
      <c r="A15" s="34"/>
      <c r="B15" s="34"/>
      <c r="C15" s="238"/>
      <c r="D15" s="339"/>
      <c r="E15" s="355"/>
      <c r="F15" s="355"/>
      <c r="G15" s="355"/>
    </row>
    <row r="16" spans="1:7" ht="14.25" customHeight="1" x14ac:dyDescent="0.25">
      <c r="A16" s="34"/>
      <c r="B16" s="34"/>
      <c r="C16" s="238"/>
      <c r="E16" s="355"/>
      <c r="F16" s="355"/>
      <c r="G16" s="355"/>
    </row>
    <row r="17" spans="1:7" ht="14.25" customHeight="1" x14ac:dyDescent="0.25">
      <c r="A17" s="565" t="s">
        <v>86</v>
      </c>
      <c r="B17" s="566"/>
      <c r="C17" s="238" t="e">
        <f>C7+C8+C9+C13</f>
        <v>#REF!</v>
      </c>
      <c r="D17" s="353"/>
      <c r="E17" s="355"/>
      <c r="F17" s="355"/>
      <c r="G17" s="355"/>
    </row>
    <row r="18" spans="1:7" s="355" customFormat="1" ht="14.25" customHeight="1" x14ac:dyDescent="0.25">
      <c r="A18" s="382"/>
      <c r="B18" s="382"/>
      <c r="C18" s="383"/>
      <c r="D18" s="353"/>
    </row>
    <row r="19" spans="1:7" s="355" customFormat="1" ht="14.25" customHeight="1" x14ac:dyDescent="0.25">
      <c r="A19" s="382"/>
      <c r="B19" s="382"/>
      <c r="C19" s="383"/>
      <c r="D19" s="353"/>
    </row>
    <row r="20" spans="1:7" s="355" customFormat="1" ht="14.25" customHeight="1" x14ac:dyDescent="0.25">
      <c r="A20" s="382"/>
      <c r="B20" s="382"/>
      <c r="C20" s="383"/>
      <c r="D20" s="353"/>
    </row>
    <row r="21" spans="1:7" s="355" customFormat="1" ht="14.25" customHeight="1" x14ac:dyDescent="0.25">
      <c r="A21" s="382"/>
      <c r="B21" s="382"/>
      <c r="C21" s="383"/>
      <c r="D21" s="353"/>
    </row>
    <row r="22" spans="1:7" s="355" customFormat="1" ht="14.25" customHeight="1" x14ac:dyDescent="0.25">
      <c r="A22" s="382"/>
      <c r="B22" s="382"/>
      <c r="C22" s="383"/>
      <c r="D22" s="353"/>
    </row>
    <row r="23" spans="1:7" x14ac:dyDescent="0.25">
      <c r="E23" s="355"/>
      <c r="F23" s="355"/>
      <c r="G23" s="355"/>
    </row>
    <row r="24" spans="1:7" x14ac:dyDescent="0.25">
      <c r="A24" s="59"/>
      <c r="B24" s="267" t="s">
        <v>294</v>
      </c>
      <c r="C24" s="262" t="s">
        <v>293</v>
      </c>
      <c r="E24" s="355"/>
      <c r="F24" s="355"/>
      <c r="G24" s="355"/>
    </row>
    <row r="25" spans="1:7" x14ac:dyDescent="0.25">
      <c r="A25" s="61"/>
      <c r="B25" s="88" t="s">
        <v>130</v>
      </c>
      <c r="C25" s="61" t="s">
        <v>92</v>
      </c>
      <c r="E25" s="355"/>
      <c r="F25" s="355"/>
      <c r="G25" s="355"/>
    </row>
    <row r="26" spans="1:7" x14ac:dyDescent="0.25">
      <c r="E26" s="355"/>
      <c r="F26" s="355"/>
      <c r="G26" s="355"/>
    </row>
    <row r="27" spans="1:7" x14ac:dyDescent="0.25">
      <c r="B27" s="470">
        <v>45377</v>
      </c>
      <c r="C27" s="471"/>
      <c r="E27" s="355"/>
      <c r="F27" s="355"/>
      <c r="G27" s="355"/>
    </row>
    <row r="28" spans="1:7" x14ac:dyDescent="0.25">
      <c r="B28" s="473" t="s">
        <v>89</v>
      </c>
      <c r="C28" s="473"/>
      <c r="E28" s="355"/>
      <c r="F28" s="355"/>
      <c r="G28" s="355"/>
    </row>
    <row r="29" spans="1:7" x14ac:dyDescent="0.25">
      <c r="E29" s="355"/>
      <c r="F29" s="355"/>
      <c r="G29" s="355"/>
    </row>
    <row r="30" spans="1:7" ht="28.5" customHeight="1" x14ac:dyDescent="0.25"/>
    <row r="40" spans="5:7" s="355" customFormat="1" x14ac:dyDescent="0.25">
      <c r="E40"/>
      <c r="F40"/>
      <c r="G40"/>
    </row>
    <row r="41" spans="5:7" s="355" customFormat="1" x14ac:dyDescent="0.25">
      <c r="E41"/>
      <c r="F41"/>
      <c r="G41"/>
    </row>
  </sheetData>
  <mergeCells count="3">
    <mergeCell ref="A17:B17"/>
    <mergeCell ref="B27:C27"/>
    <mergeCell ref="B28:C28"/>
  </mergeCells>
  <pageMargins left="1.299212598425197" right="0.70866141732283472" top="1.9291338582677167" bottom="0.74803149606299213" header="0.31496062992125984" footer="0.31496062992125984"/>
  <pageSetup paperSize="9" orientation="portrait" r:id="rId1"/>
  <colBreaks count="1" manualBreakCount="1">
    <brk id="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zoomScaleNormal="100" workbookViewId="0">
      <selection activeCell="D20" sqref="D20:E20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567" t="s">
        <v>277</v>
      </c>
      <c r="B2" s="567"/>
      <c r="C2" s="567"/>
      <c r="D2" s="567"/>
      <c r="E2" s="567"/>
      <c r="F2" s="567"/>
    </row>
    <row r="3" spans="1:8" ht="15.75" thickBot="1" x14ac:dyDescent="0.3"/>
    <row r="4" spans="1:8" x14ac:dyDescent="0.25">
      <c r="A4" s="548" t="s">
        <v>0</v>
      </c>
      <c r="B4" s="497" t="s">
        <v>234</v>
      </c>
      <c r="C4" s="501" t="s">
        <v>228</v>
      </c>
      <c r="D4" s="501" t="s">
        <v>229</v>
      </c>
      <c r="E4" s="501" t="s">
        <v>231</v>
      </c>
      <c r="F4" s="501"/>
      <c r="G4" s="501"/>
      <c r="H4" s="509" t="s">
        <v>233</v>
      </c>
    </row>
    <row r="5" spans="1:8" ht="29.25" customHeight="1" x14ac:dyDescent="0.25">
      <c r="A5" s="549"/>
      <c r="B5" s="551"/>
      <c r="C5" s="502"/>
      <c r="D5" s="502"/>
      <c r="E5" s="502"/>
      <c r="F5" s="502"/>
      <c r="G5" s="502"/>
      <c r="H5" s="510"/>
    </row>
    <row r="6" spans="1:8" ht="15" customHeight="1" x14ac:dyDescent="0.25">
      <c r="A6" s="549"/>
      <c r="B6" s="551"/>
      <c r="C6" s="502"/>
      <c r="D6" s="502"/>
      <c r="E6" s="502" t="s">
        <v>188</v>
      </c>
      <c r="F6" s="502" t="s">
        <v>230</v>
      </c>
      <c r="G6" s="502" t="s">
        <v>232</v>
      </c>
      <c r="H6" s="510"/>
    </row>
    <row r="7" spans="1:8" ht="51" customHeight="1" x14ac:dyDescent="0.25">
      <c r="A7" s="550"/>
      <c r="B7" s="498"/>
      <c r="C7" s="502"/>
      <c r="D7" s="502"/>
      <c r="E7" s="502"/>
      <c r="F7" s="502"/>
      <c r="G7" s="502"/>
      <c r="H7" s="510"/>
    </row>
    <row r="8" spans="1:8" x14ac:dyDescent="0.25">
      <c r="A8" s="144">
        <v>1</v>
      </c>
      <c r="B8" s="145">
        <v>2</v>
      </c>
      <c r="C8" s="145">
        <v>3</v>
      </c>
      <c r="D8" s="145">
        <v>4</v>
      </c>
      <c r="E8" s="145">
        <v>5</v>
      </c>
      <c r="F8" s="145">
        <v>6</v>
      </c>
      <c r="G8" s="145">
        <v>7</v>
      </c>
      <c r="H8" s="146">
        <v>8</v>
      </c>
    </row>
    <row r="9" spans="1:8" ht="17.45" customHeight="1" x14ac:dyDescent="0.25">
      <c r="A9" s="111"/>
      <c r="B9" s="135" t="s">
        <v>95</v>
      </c>
      <c r="C9" s="110"/>
      <c r="D9" s="110"/>
      <c r="E9" s="110"/>
      <c r="F9" s="110"/>
      <c r="G9" s="143">
        <f>E9+F9</f>
        <v>0</v>
      </c>
      <c r="H9" s="147">
        <f>C9+D9-G9</f>
        <v>0</v>
      </c>
    </row>
    <row r="10" spans="1:8" ht="17.45" customHeight="1" x14ac:dyDescent="0.25">
      <c r="A10" s="111"/>
      <c r="B10" s="110"/>
      <c r="C10" s="110"/>
      <c r="D10" s="110"/>
      <c r="E10" s="110"/>
      <c r="F10" s="110"/>
      <c r="G10" s="143">
        <f t="shared" ref="G10:G15" si="0">E10+F10</f>
        <v>0</v>
      </c>
      <c r="H10" s="147">
        <f t="shared" ref="H10:H15" si="1">C10+D10-G10</f>
        <v>0</v>
      </c>
    </row>
    <row r="11" spans="1:8" ht="17.45" customHeight="1" x14ac:dyDescent="0.25">
      <c r="A11" s="111"/>
      <c r="B11" s="110"/>
      <c r="C11" s="110"/>
      <c r="D11" s="110"/>
      <c r="E11" s="110"/>
      <c r="F11" s="110"/>
      <c r="G11" s="143">
        <f t="shared" si="0"/>
        <v>0</v>
      </c>
      <c r="H11" s="147">
        <f t="shared" si="1"/>
        <v>0</v>
      </c>
    </row>
    <row r="12" spans="1:8" ht="17.45" customHeight="1" x14ac:dyDescent="0.25">
      <c r="A12" s="113"/>
      <c r="B12" s="3"/>
      <c r="C12" s="3"/>
      <c r="D12" s="3"/>
      <c r="E12" s="3"/>
      <c r="F12" s="3"/>
      <c r="G12" s="143">
        <f t="shared" si="0"/>
        <v>0</v>
      </c>
      <c r="H12" s="147">
        <f t="shared" si="1"/>
        <v>0</v>
      </c>
    </row>
    <row r="13" spans="1:8" ht="17.45" customHeight="1" x14ac:dyDescent="0.25">
      <c r="A13" s="113"/>
      <c r="B13" s="3"/>
      <c r="C13" s="3"/>
      <c r="D13" s="3"/>
      <c r="E13" s="3"/>
      <c r="F13" s="3"/>
      <c r="G13" s="143">
        <f t="shared" si="0"/>
        <v>0</v>
      </c>
      <c r="H13" s="147">
        <f t="shared" si="1"/>
        <v>0</v>
      </c>
    </row>
    <row r="14" spans="1:8" ht="17.45" customHeight="1" x14ac:dyDescent="0.25">
      <c r="A14" s="113"/>
      <c r="B14" s="3"/>
      <c r="C14" s="3"/>
      <c r="D14" s="3"/>
      <c r="E14" s="3"/>
      <c r="F14" s="3"/>
      <c r="G14" s="143">
        <f t="shared" si="0"/>
        <v>0</v>
      </c>
      <c r="H14" s="147">
        <f t="shared" si="1"/>
        <v>0</v>
      </c>
    </row>
    <row r="15" spans="1:8" ht="17.45" customHeight="1" x14ac:dyDescent="0.25">
      <c r="A15" s="113"/>
      <c r="B15" s="3"/>
      <c r="C15" s="3"/>
      <c r="D15" s="3"/>
      <c r="E15" s="3"/>
      <c r="F15" s="3"/>
      <c r="G15" s="143">
        <f t="shared" si="0"/>
        <v>0</v>
      </c>
      <c r="H15" s="147">
        <f t="shared" si="1"/>
        <v>0</v>
      </c>
    </row>
    <row r="16" spans="1:8" s="142" customFormat="1" ht="17.45" customHeight="1" thickBot="1" x14ac:dyDescent="0.3">
      <c r="A16" s="139" t="s">
        <v>85</v>
      </c>
      <c r="B16" s="140" t="s">
        <v>184</v>
      </c>
      <c r="C16" s="141">
        <f>C9+C10+C11+C12+C13+C14+C15</f>
        <v>0</v>
      </c>
      <c r="D16" s="141">
        <f t="shared" ref="D16:H16" si="2">D9+D10+D11+D12+D13+D14+D15</f>
        <v>0</v>
      </c>
      <c r="E16" s="141">
        <f t="shared" si="2"/>
        <v>0</v>
      </c>
      <c r="F16" s="141">
        <f t="shared" si="2"/>
        <v>0</v>
      </c>
      <c r="G16" s="141">
        <f t="shared" si="2"/>
        <v>0</v>
      </c>
      <c r="H16" s="148">
        <f t="shared" si="2"/>
        <v>0</v>
      </c>
    </row>
    <row r="18" spans="1:8" x14ac:dyDescent="0.25">
      <c r="B18" s="30"/>
      <c r="C18" s="30"/>
    </row>
    <row r="19" spans="1:8" ht="15" customHeight="1" x14ac:dyDescent="0.25">
      <c r="A19" s="58"/>
      <c r="B19" s="59" t="s">
        <v>128</v>
      </c>
      <c r="C19" s="59"/>
      <c r="D19" s="470">
        <v>45377</v>
      </c>
      <c r="E19" s="471"/>
      <c r="F19" s="73"/>
      <c r="G19" s="491" t="s">
        <v>163</v>
      </c>
      <c r="H19" s="491"/>
    </row>
    <row r="20" spans="1:8" x14ac:dyDescent="0.25">
      <c r="A20" s="58"/>
      <c r="B20" s="61" t="s">
        <v>130</v>
      </c>
      <c r="C20" s="59"/>
      <c r="D20" s="473" t="s">
        <v>89</v>
      </c>
      <c r="E20" s="473"/>
      <c r="F20" s="74"/>
      <c r="G20" s="419" t="s">
        <v>92</v>
      </c>
      <c r="H20" s="419"/>
    </row>
    <row r="21" spans="1:8" x14ac:dyDescent="0.25">
      <c r="A21" s="58"/>
      <c r="B21" s="59"/>
      <c r="C21" s="59"/>
      <c r="D21" s="60"/>
      <c r="E21" s="60"/>
      <c r="F21" s="60"/>
      <c r="G21" s="60"/>
      <c r="H21" s="60"/>
    </row>
    <row r="22" spans="1:8" ht="26.25" customHeight="1" x14ac:dyDescent="0.25">
      <c r="A22" s="474" t="s">
        <v>282</v>
      </c>
      <c r="B22" s="474"/>
      <c r="C22" s="59"/>
      <c r="D22" s="60"/>
      <c r="E22" s="60"/>
      <c r="F22" s="60"/>
      <c r="G22" s="60"/>
      <c r="H22" s="60"/>
    </row>
  </sheetData>
  <mergeCells count="15"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  <mergeCell ref="A22:B22"/>
    <mergeCell ref="A4:A7"/>
    <mergeCell ref="B4:B7"/>
    <mergeCell ref="D19:E19"/>
    <mergeCell ref="D20:E20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zoomScaleNormal="100" workbookViewId="0">
      <selection activeCell="I8" sqref="I8:O15"/>
    </sheetView>
  </sheetViews>
  <sheetFormatPr defaultRowHeight="15" x14ac:dyDescent="0.25"/>
  <cols>
    <col min="1" max="1" width="6" customWidth="1"/>
    <col min="2" max="2" width="25.2851562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  <col min="10" max="11" width="11.85546875" bestFit="1" customWidth="1"/>
    <col min="12" max="12" width="13.28515625" customWidth="1"/>
  </cols>
  <sheetData>
    <row r="1" spans="1:12" ht="25.5" customHeight="1" x14ac:dyDescent="0.25">
      <c r="A1" s="288"/>
      <c r="B1" s="288"/>
      <c r="C1" s="59"/>
      <c r="D1" s="60"/>
      <c r="E1" s="60"/>
      <c r="F1" s="60"/>
      <c r="G1" s="60"/>
      <c r="H1" s="60"/>
    </row>
    <row r="2" spans="1:12" ht="40.5" customHeight="1" x14ac:dyDescent="0.25">
      <c r="A2" s="567" t="s">
        <v>278</v>
      </c>
      <c r="B2" s="567"/>
      <c r="C2" s="567"/>
      <c r="D2" s="567"/>
      <c r="E2" s="567"/>
      <c r="F2" s="567"/>
      <c r="G2" s="567"/>
      <c r="H2" s="567"/>
    </row>
    <row r="3" spans="1:12" ht="27.75" customHeight="1" thickBot="1" x14ac:dyDescent="0.3"/>
    <row r="4" spans="1:12" ht="47.25" customHeight="1" x14ac:dyDescent="0.25">
      <c r="A4" s="548" t="s">
        <v>0</v>
      </c>
      <c r="B4" s="497" t="s">
        <v>404</v>
      </c>
      <c r="C4" s="568" t="s">
        <v>304</v>
      </c>
      <c r="D4" s="569"/>
      <c r="E4" s="570"/>
      <c r="F4" s="568" t="s">
        <v>240</v>
      </c>
      <c r="G4" s="569"/>
      <c r="H4" s="571"/>
    </row>
    <row r="5" spans="1:12" x14ac:dyDescent="0.25">
      <c r="A5" s="549"/>
      <c r="B5" s="551"/>
      <c r="C5" s="572" t="s">
        <v>236</v>
      </c>
      <c r="D5" s="573" t="s">
        <v>237</v>
      </c>
      <c r="E5" s="574"/>
      <c r="F5" s="572" t="s">
        <v>236</v>
      </c>
      <c r="G5" s="573" t="s">
        <v>237</v>
      </c>
      <c r="H5" s="575"/>
    </row>
    <row r="6" spans="1:12" ht="24" x14ac:dyDescent="0.25">
      <c r="A6" s="549"/>
      <c r="B6" s="551"/>
      <c r="C6" s="508"/>
      <c r="D6" s="289" t="s">
        <v>238</v>
      </c>
      <c r="E6" s="289" t="s">
        <v>239</v>
      </c>
      <c r="F6" s="508"/>
      <c r="G6" s="289" t="s">
        <v>238</v>
      </c>
      <c r="H6" s="290" t="s">
        <v>239</v>
      </c>
    </row>
    <row r="7" spans="1:12" x14ac:dyDescent="0.25">
      <c r="A7" s="144">
        <v>1</v>
      </c>
      <c r="B7" s="145">
        <v>2</v>
      </c>
      <c r="C7" s="145">
        <v>3</v>
      </c>
      <c r="D7" s="145">
        <v>4</v>
      </c>
      <c r="E7" s="145">
        <v>5</v>
      </c>
      <c r="F7" s="145">
        <v>6</v>
      </c>
      <c r="G7" s="145">
        <v>7</v>
      </c>
      <c r="H7" s="146">
        <v>8</v>
      </c>
    </row>
    <row r="8" spans="1:12" ht="64.5" customHeight="1" x14ac:dyDescent="0.25">
      <c r="A8" s="231" t="s">
        <v>6</v>
      </c>
      <c r="B8" s="227" t="s">
        <v>372</v>
      </c>
      <c r="C8" s="232">
        <v>3913482.46</v>
      </c>
      <c r="D8" s="232"/>
      <c r="E8" s="232"/>
      <c r="F8" s="232">
        <v>183472.43</v>
      </c>
      <c r="G8" s="233">
        <v>0</v>
      </c>
      <c r="H8" s="234">
        <v>0</v>
      </c>
      <c r="I8" s="201"/>
      <c r="J8" s="356"/>
    </row>
    <row r="9" spans="1:12" ht="30" x14ac:dyDescent="0.25">
      <c r="A9" s="231" t="s">
        <v>71</v>
      </c>
      <c r="B9" s="227" t="s">
        <v>305</v>
      </c>
      <c r="C9" s="232">
        <v>13050</v>
      </c>
      <c r="D9" s="232"/>
      <c r="E9" s="232"/>
      <c r="F9" s="232">
        <v>0</v>
      </c>
      <c r="G9" s="233">
        <v>0</v>
      </c>
      <c r="H9" s="234">
        <v>0</v>
      </c>
      <c r="K9" s="356"/>
    </row>
    <row r="10" spans="1:12" s="333" customFormat="1" x14ac:dyDescent="0.25">
      <c r="A10" s="113"/>
      <c r="B10" s="219"/>
      <c r="C10" s="230"/>
      <c r="D10" s="230"/>
      <c r="E10" s="230"/>
      <c r="F10" s="230"/>
      <c r="G10" s="228"/>
      <c r="H10" s="229"/>
      <c r="I10"/>
    </row>
    <row r="11" spans="1:12" ht="15.75" thickBot="1" x14ac:dyDescent="0.3">
      <c r="A11" s="139" t="s">
        <v>85</v>
      </c>
      <c r="B11" s="140" t="s">
        <v>184</v>
      </c>
      <c r="C11" s="141">
        <f t="shared" ref="C11:H11" si="0">SUM(C8:C10)</f>
        <v>3926532.46</v>
      </c>
      <c r="D11" s="141">
        <f t="shared" si="0"/>
        <v>0</v>
      </c>
      <c r="E11" s="141">
        <f t="shared" si="0"/>
        <v>0</v>
      </c>
      <c r="F11" s="141">
        <f t="shared" si="0"/>
        <v>183472.43</v>
      </c>
      <c r="G11" s="141">
        <f t="shared" si="0"/>
        <v>0</v>
      </c>
      <c r="H11" s="141">
        <f t="shared" si="0"/>
        <v>0</v>
      </c>
      <c r="I11" s="339"/>
    </row>
    <row r="12" spans="1:12" x14ac:dyDescent="0.25">
      <c r="F12" s="36"/>
      <c r="L12" s="356"/>
    </row>
    <row r="13" spans="1:12" x14ac:dyDescent="0.25">
      <c r="B13" s="30"/>
      <c r="C13" s="30"/>
    </row>
    <row r="14" spans="1:12" x14ac:dyDescent="0.25">
      <c r="A14" s="58"/>
      <c r="B14" s="59" t="s">
        <v>128</v>
      </c>
      <c r="C14" s="59"/>
      <c r="D14" s="470">
        <v>45377</v>
      </c>
      <c r="E14" s="471"/>
      <c r="F14" s="73"/>
      <c r="G14" s="491" t="s">
        <v>163</v>
      </c>
      <c r="H14" s="491"/>
    </row>
    <row r="15" spans="1:12" x14ac:dyDescent="0.25">
      <c r="A15" s="58"/>
      <c r="B15" s="61" t="s">
        <v>130</v>
      </c>
      <c r="C15" s="59"/>
      <c r="D15" s="473" t="s">
        <v>89</v>
      </c>
      <c r="E15" s="473"/>
      <c r="F15" s="74"/>
      <c r="G15" s="419" t="s">
        <v>92</v>
      </c>
      <c r="H15" s="419"/>
    </row>
    <row r="16" spans="1:12" x14ac:dyDescent="0.25">
      <c r="A16" s="58"/>
      <c r="B16" s="59"/>
      <c r="C16" s="59"/>
      <c r="D16" s="60"/>
      <c r="E16" s="60"/>
      <c r="F16" s="60"/>
      <c r="G16" s="60"/>
      <c r="H16" s="60"/>
    </row>
    <row r="17" spans="1:8" x14ac:dyDescent="0.25">
      <c r="A17" s="474" t="s">
        <v>282</v>
      </c>
      <c r="B17" s="474"/>
      <c r="C17" s="291"/>
      <c r="D17" s="60"/>
      <c r="E17" s="60"/>
      <c r="F17" s="60"/>
      <c r="G17" s="60"/>
      <c r="H17" s="60"/>
    </row>
    <row r="18" spans="1:8" ht="25.5" customHeight="1" x14ac:dyDescent="0.25"/>
    <row r="21" spans="1:8" x14ac:dyDescent="0.25">
      <c r="C21" s="36"/>
    </row>
  </sheetData>
  <mergeCells count="14">
    <mergeCell ref="A2:H2"/>
    <mergeCell ref="A4:A6"/>
    <mergeCell ref="B4:B6"/>
    <mergeCell ref="C4:E4"/>
    <mergeCell ref="F4:H4"/>
    <mergeCell ref="C5:C6"/>
    <mergeCell ref="D5:E5"/>
    <mergeCell ref="F5:F6"/>
    <mergeCell ref="G5:H5"/>
    <mergeCell ref="D14:E14"/>
    <mergeCell ref="G14:H14"/>
    <mergeCell ref="D15:E15"/>
    <mergeCell ref="G15:H15"/>
    <mergeCell ref="A17:B17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view="pageBreakPreview" topLeftCell="A16" zoomScale="60" zoomScaleNormal="100" workbookViewId="0">
      <selection activeCell="M18" sqref="M18"/>
    </sheetView>
  </sheetViews>
  <sheetFormatPr defaultRowHeight="15" x14ac:dyDescent="0.25"/>
  <cols>
    <col min="1" max="1" width="4.42578125" customWidth="1"/>
    <col min="2" max="2" width="37" customWidth="1"/>
    <col min="3" max="3" width="19.85546875" customWidth="1"/>
    <col min="4" max="4" width="20.28515625" customWidth="1"/>
    <col min="5" max="7" width="2.140625" customWidth="1"/>
  </cols>
  <sheetData>
    <row r="1" spans="1:7" x14ac:dyDescent="0.25">
      <c r="A1" s="142" t="s">
        <v>359</v>
      </c>
      <c r="B1" s="142"/>
      <c r="C1" s="142"/>
      <c r="D1" s="142"/>
    </row>
    <row r="2" spans="1:7" ht="17.25" customHeight="1" x14ac:dyDescent="0.25">
      <c r="A2" s="576" t="s">
        <v>360</v>
      </c>
      <c r="B2" s="576"/>
      <c r="C2" s="576"/>
      <c r="D2" s="576"/>
      <c r="E2" s="2"/>
      <c r="F2" s="2"/>
    </row>
    <row r="3" spans="1:7" x14ac:dyDescent="0.25">
      <c r="A3" s="576"/>
      <c r="B3" s="576"/>
      <c r="C3" s="576"/>
      <c r="D3" s="576"/>
    </row>
    <row r="4" spans="1:7" x14ac:dyDescent="0.25">
      <c r="A4" s="39" t="s">
        <v>90</v>
      </c>
      <c r="B4" s="14"/>
      <c r="C4" s="14"/>
      <c r="D4" s="14"/>
    </row>
    <row r="5" spans="1:7" ht="13.5" customHeight="1" thickBot="1" x14ac:dyDescent="0.3">
      <c r="A5" s="43"/>
      <c r="B5" s="44"/>
      <c r="C5" s="14"/>
      <c r="D5" s="44"/>
    </row>
    <row r="6" spans="1:7" ht="24" customHeight="1" x14ac:dyDescent="0.25">
      <c r="A6" s="37" t="s">
        <v>0</v>
      </c>
      <c r="B6" s="38" t="s">
        <v>106</v>
      </c>
      <c r="C6" s="401" t="s">
        <v>373</v>
      </c>
      <c r="D6" s="404" t="s">
        <v>405</v>
      </c>
    </row>
    <row r="7" spans="1:7" ht="33" customHeight="1" x14ac:dyDescent="0.25">
      <c r="A7" s="7" t="s">
        <v>6</v>
      </c>
      <c r="B7" s="31" t="s">
        <v>306</v>
      </c>
      <c r="C7" s="402">
        <v>226734.97</v>
      </c>
      <c r="D7" s="405">
        <f>300234.6+5</f>
        <v>300239.59999999998</v>
      </c>
    </row>
    <row r="8" spans="1:7" ht="27" customHeight="1" x14ac:dyDescent="0.25">
      <c r="A8" s="334" t="s">
        <v>71</v>
      </c>
      <c r="B8" s="31" t="s">
        <v>307</v>
      </c>
      <c r="C8" s="402"/>
      <c r="D8" s="406"/>
    </row>
    <row r="9" spans="1:7" x14ac:dyDescent="0.25">
      <c r="A9" s="334" t="s">
        <v>79</v>
      </c>
      <c r="B9" s="31" t="s">
        <v>354</v>
      </c>
      <c r="C9" s="402">
        <v>25361.66</v>
      </c>
      <c r="D9" s="407">
        <v>83417.31</v>
      </c>
    </row>
    <row r="10" spans="1:7" x14ac:dyDescent="0.25">
      <c r="A10" s="334" t="s">
        <v>16</v>
      </c>
      <c r="B10" s="31" t="s">
        <v>309</v>
      </c>
      <c r="C10" s="402"/>
      <c r="D10" s="406"/>
    </row>
    <row r="11" spans="1:7" x14ac:dyDescent="0.25">
      <c r="A11" s="334" t="s">
        <v>17</v>
      </c>
      <c r="B11" s="31" t="s">
        <v>311</v>
      </c>
      <c r="C11" s="402"/>
      <c r="D11" s="408"/>
    </row>
    <row r="12" spans="1:7" ht="29.25" customHeight="1" x14ac:dyDescent="0.25">
      <c r="A12" s="334" t="s">
        <v>226</v>
      </c>
      <c r="B12" s="31" t="s">
        <v>313</v>
      </c>
      <c r="C12" s="402"/>
      <c r="D12" s="408"/>
      <c r="E12" s="36"/>
    </row>
    <row r="13" spans="1:7" ht="26.25" customHeight="1" x14ac:dyDescent="0.25">
      <c r="A13" s="334" t="s">
        <v>227</v>
      </c>
      <c r="B13" s="31" t="s">
        <v>315</v>
      </c>
      <c r="C13" s="402">
        <v>7894.86</v>
      </c>
      <c r="D13" s="408"/>
    </row>
    <row r="14" spans="1:7" ht="38.25" x14ac:dyDescent="0.25">
      <c r="A14" s="334" t="s">
        <v>374</v>
      </c>
      <c r="B14" s="31" t="s">
        <v>367</v>
      </c>
      <c r="C14" s="402"/>
      <c r="D14" s="406"/>
      <c r="E14" s="337"/>
      <c r="F14" s="337"/>
      <c r="G14" s="337"/>
    </row>
    <row r="15" spans="1:7" ht="25.5" x14ac:dyDescent="0.25">
      <c r="A15" s="334" t="s">
        <v>375</v>
      </c>
      <c r="B15" s="31" t="s">
        <v>356</v>
      </c>
      <c r="C15" s="402"/>
      <c r="D15" s="406">
        <v>175.6</v>
      </c>
      <c r="E15" s="337"/>
      <c r="F15" s="337"/>
      <c r="G15" s="337"/>
    </row>
    <row r="16" spans="1:7" ht="25.5" x14ac:dyDescent="0.25">
      <c r="A16" s="334" t="s">
        <v>376</v>
      </c>
      <c r="B16" s="8" t="s">
        <v>355</v>
      </c>
      <c r="C16" s="402">
        <v>699.07</v>
      </c>
      <c r="D16" s="405">
        <v>428.84</v>
      </c>
      <c r="E16" s="337"/>
      <c r="F16" s="337"/>
      <c r="G16" s="337"/>
    </row>
    <row r="17" spans="1:7" x14ac:dyDescent="0.25">
      <c r="A17" s="334" t="s">
        <v>377</v>
      </c>
      <c r="B17" s="8" t="s">
        <v>345</v>
      </c>
      <c r="C17" s="402">
        <v>3499.9199999999996</v>
      </c>
      <c r="D17" s="406">
        <v>9938.9</v>
      </c>
      <c r="E17" s="337"/>
      <c r="F17" s="337"/>
      <c r="G17" s="337"/>
    </row>
    <row r="18" spans="1:7" ht="25.5" x14ac:dyDescent="0.25">
      <c r="A18" s="334" t="s">
        <v>378</v>
      </c>
      <c r="B18" s="8" t="s">
        <v>352</v>
      </c>
      <c r="C18" s="402">
        <v>1912.97</v>
      </c>
      <c r="D18" s="405">
        <v>3378.18</v>
      </c>
      <c r="E18" s="337"/>
      <c r="F18" s="337"/>
      <c r="G18" s="337"/>
    </row>
    <row r="19" spans="1:7" ht="45.75" customHeight="1" x14ac:dyDescent="0.25">
      <c r="A19" s="334" t="s">
        <v>379</v>
      </c>
      <c r="B19" s="8" t="s">
        <v>368</v>
      </c>
      <c r="C19" s="402">
        <v>768.5</v>
      </c>
      <c r="D19" s="386">
        <v>697.52</v>
      </c>
      <c r="E19" s="337"/>
      <c r="F19" s="337"/>
      <c r="G19" s="337"/>
    </row>
    <row r="20" spans="1:7" x14ac:dyDescent="0.25">
      <c r="A20" s="334" t="s">
        <v>380</v>
      </c>
      <c r="B20" s="8" t="s">
        <v>346</v>
      </c>
      <c r="C20" s="402"/>
      <c r="D20" s="406"/>
      <c r="E20" s="337"/>
      <c r="F20" s="337"/>
      <c r="G20" s="337"/>
    </row>
    <row r="21" spans="1:7" x14ac:dyDescent="0.25">
      <c r="A21" s="334" t="s">
        <v>381</v>
      </c>
      <c r="B21" s="8" t="s">
        <v>347</v>
      </c>
      <c r="C21" s="402">
        <v>3.06</v>
      </c>
      <c r="D21" s="405">
        <v>3.35</v>
      </c>
      <c r="E21" s="337"/>
      <c r="F21" s="337"/>
      <c r="G21" s="337"/>
    </row>
    <row r="22" spans="1:7" ht="25.5" x14ac:dyDescent="0.25">
      <c r="A22" s="334" t="s">
        <v>382</v>
      </c>
      <c r="B22" s="332" t="s">
        <v>351</v>
      </c>
      <c r="C22" s="402">
        <v>0</v>
      </c>
      <c r="D22" s="406"/>
      <c r="E22" s="337"/>
      <c r="F22" s="337"/>
      <c r="G22" s="337"/>
    </row>
    <row r="23" spans="1:7" ht="25.5" x14ac:dyDescent="0.25">
      <c r="A23" s="334" t="s">
        <v>383</v>
      </c>
      <c r="B23" s="8" t="s">
        <v>348</v>
      </c>
      <c r="C23" s="402">
        <v>13600</v>
      </c>
      <c r="D23" s="405">
        <v>19300</v>
      </c>
      <c r="E23" s="337"/>
      <c r="F23" s="337"/>
      <c r="G23" s="337"/>
    </row>
    <row r="24" spans="1:7" ht="27" customHeight="1" x14ac:dyDescent="0.25">
      <c r="A24" s="334" t="s">
        <v>384</v>
      </c>
      <c r="B24" s="8" t="s">
        <v>349</v>
      </c>
      <c r="C24" s="402">
        <v>843.37</v>
      </c>
      <c r="D24" s="406"/>
      <c r="E24" s="337"/>
      <c r="F24" s="337"/>
      <c r="G24" s="337"/>
    </row>
    <row r="25" spans="1:7" ht="24" customHeight="1" x14ac:dyDescent="0.25">
      <c r="A25" s="334" t="s">
        <v>385</v>
      </c>
      <c r="B25" s="335" t="s">
        <v>370</v>
      </c>
      <c r="C25" s="402">
        <v>0</v>
      </c>
      <c r="D25" s="406">
        <v>480.22</v>
      </c>
      <c r="E25" s="337"/>
      <c r="F25" s="337"/>
      <c r="G25" s="337"/>
    </row>
    <row r="26" spans="1:7" s="355" customFormat="1" ht="42" customHeight="1" thickBot="1" x14ac:dyDescent="0.3">
      <c r="A26" s="334" t="s">
        <v>386</v>
      </c>
      <c r="B26" s="335" t="s">
        <v>396</v>
      </c>
      <c r="C26" s="396">
        <v>4875.34</v>
      </c>
      <c r="D26" s="409"/>
      <c r="E26" s="337"/>
      <c r="F26" s="337"/>
      <c r="G26" s="337"/>
    </row>
    <row r="27" spans="1:7" ht="42" customHeight="1" thickBot="1" x14ac:dyDescent="0.3">
      <c r="A27" s="45" t="s">
        <v>99</v>
      </c>
      <c r="B27" s="46"/>
      <c r="C27" s="47">
        <v>286193.71999999997</v>
      </c>
      <c r="D27" s="403">
        <f>SUM(D7:D25)</f>
        <v>418059.51999999996</v>
      </c>
      <c r="E27" s="337"/>
      <c r="F27" s="342"/>
      <c r="G27" s="337"/>
    </row>
    <row r="28" spans="1:7" s="333" customFormat="1" x14ac:dyDescent="0.25">
      <c r="A28"/>
      <c r="B28"/>
      <c r="C28"/>
      <c r="D28"/>
      <c r="E28"/>
      <c r="F28"/>
      <c r="G28"/>
    </row>
    <row r="29" spans="1:7" s="333" customFormat="1" x14ac:dyDescent="0.25">
      <c r="A29" s="39" t="s">
        <v>93</v>
      </c>
      <c r="B29" s="48"/>
      <c r="C29" s="48"/>
      <c r="D29" s="48"/>
      <c r="E29"/>
      <c r="F29"/>
      <c r="G29"/>
    </row>
    <row r="30" spans="1:7" ht="12" customHeight="1" thickBot="1" x14ac:dyDescent="0.3">
      <c r="A30" s="49"/>
      <c r="B30" s="44"/>
      <c r="C30" s="14"/>
      <c r="D30" s="14"/>
    </row>
    <row r="31" spans="1:7" ht="15.75" thickBot="1" x14ac:dyDescent="0.3">
      <c r="A31" s="37" t="s">
        <v>0</v>
      </c>
      <c r="B31" s="38" t="s">
        <v>29</v>
      </c>
      <c r="C31" s="340" t="s">
        <v>373</v>
      </c>
      <c r="D31" s="410" t="s">
        <v>405</v>
      </c>
    </row>
    <row r="32" spans="1:7" ht="25.5" x14ac:dyDescent="0.25">
      <c r="A32" s="7" t="s">
        <v>30</v>
      </c>
      <c r="B32" s="31" t="s">
        <v>357</v>
      </c>
      <c r="C32" s="336"/>
      <c r="D32" s="411"/>
    </row>
    <row r="33" spans="1:7" x14ac:dyDescent="0.25">
      <c r="A33" s="7" t="s">
        <v>31</v>
      </c>
      <c r="B33" s="31" t="s">
        <v>322</v>
      </c>
      <c r="C33" s="336"/>
      <c r="D33" s="384"/>
    </row>
    <row r="34" spans="1:7" ht="24" customHeight="1" x14ac:dyDescent="0.25">
      <c r="A34" s="7" t="s">
        <v>308</v>
      </c>
      <c r="B34" s="31" t="s">
        <v>323</v>
      </c>
      <c r="C34" s="336"/>
      <c r="D34" s="384"/>
    </row>
    <row r="35" spans="1:7" ht="25.5" x14ac:dyDescent="0.25">
      <c r="A35" s="7" t="s">
        <v>36</v>
      </c>
      <c r="B35" s="31" t="s">
        <v>324</v>
      </c>
      <c r="C35" s="336"/>
      <c r="D35" s="384"/>
    </row>
    <row r="36" spans="1:7" ht="25.5" x14ac:dyDescent="0.25">
      <c r="A36" s="7" t="s">
        <v>310</v>
      </c>
      <c r="B36" s="31" t="s">
        <v>325</v>
      </c>
      <c r="C36" s="341"/>
      <c r="D36" s="384"/>
      <c r="E36" s="29"/>
      <c r="F36" s="29"/>
      <c r="G36" s="29"/>
    </row>
    <row r="37" spans="1:7" ht="28.5" customHeight="1" x14ac:dyDescent="0.25">
      <c r="A37" s="7" t="s">
        <v>312</v>
      </c>
      <c r="B37" s="31" t="s">
        <v>326</v>
      </c>
      <c r="C37" s="341"/>
      <c r="D37" s="384"/>
      <c r="E37" s="29"/>
      <c r="F37" s="29"/>
      <c r="G37" s="29"/>
    </row>
    <row r="38" spans="1:7" ht="38.25" x14ac:dyDescent="0.25">
      <c r="A38" s="7" t="s">
        <v>314</v>
      </c>
      <c r="B38" s="31" t="s">
        <v>327</v>
      </c>
      <c r="C38" s="341"/>
      <c r="D38" s="384"/>
      <c r="E38" s="29"/>
      <c r="F38" s="29"/>
      <c r="G38" s="29"/>
    </row>
    <row r="39" spans="1:7" ht="25.5" x14ac:dyDescent="0.25">
      <c r="A39" s="7" t="s">
        <v>316</v>
      </c>
      <c r="B39" s="31" t="s">
        <v>328</v>
      </c>
      <c r="C39" s="341"/>
      <c r="D39" s="384"/>
      <c r="E39" s="29"/>
      <c r="F39" s="29"/>
      <c r="G39" s="29"/>
    </row>
    <row r="40" spans="1:7" ht="25.5" x14ac:dyDescent="0.25">
      <c r="A40" s="7" t="s">
        <v>317</v>
      </c>
      <c r="B40" s="31" t="s">
        <v>329</v>
      </c>
      <c r="C40" s="341"/>
      <c r="D40" s="384">
        <v>10000</v>
      </c>
      <c r="E40" s="29"/>
      <c r="F40" s="29"/>
      <c r="G40" s="29"/>
    </row>
    <row r="41" spans="1:7" ht="25.5" x14ac:dyDescent="0.25">
      <c r="A41" s="7" t="s">
        <v>318</v>
      </c>
      <c r="B41" s="31" t="s">
        <v>330</v>
      </c>
      <c r="C41" s="341"/>
      <c r="D41" s="384"/>
      <c r="E41" s="337"/>
      <c r="F41" s="337"/>
      <c r="G41" s="337"/>
    </row>
    <row r="42" spans="1:7" ht="25.5" x14ac:dyDescent="0.25">
      <c r="A42" s="7" t="s">
        <v>319</v>
      </c>
      <c r="B42" s="31" t="s">
        <v>331</v>
      </c>
      <c r="C42" s="341"/>
      <c r="D42" s="384"/>
      <c r="E42" s="337"/>
      <c r="F42" s="337"/>
      <c r="G42" s="337"/>
    </row>
    <row r="43" spans="1:7" x14ac:dyDescent="0.25">
      <c r="A43" s="7" t="s">
        <v>320</v>
      </c>
      <c r="B43" s="31" t="s">
        <v>332</v>
      </c>
      <c r="C43" s="341"/>
      <c r="D43" s="384"/>
      <c r="E43" s="337"/>
      <c r="F43" s="337"/>
      <c r="G43" s="337"/>
    </row>
    <row r="44" spans="1:7" ht="25.5" x14ac:dyDescent="0.25">
      <c r="A44" s="7" t="s">
        <v>321</v>
      </c>
      <c r="B44" s="31" t="s">
        <v>333</v>
      </c>
      <c r="C44" s="341">
        <v>10907</v>
      </c>
      <c r="D44" s="412">
        <v>18973.420000000002</v>
      </c>
      <c r="E44" s="346"/>
      <c r="F44" s="346"/>
      <c r="G44" s="347"/>
    </row>
    <row r="45" spans="1:7" ht="38.25" x14ac:dyDescent="0.25">
      <c r="A45" s="7" t="s">
        <v>334</v>
      </c>
      <c r="B45" s="31" t="s">
        <v>335</v>
      </c>
      <c r="C45" s="341"/>
      <c r="D45" s="413">
        <v>33417.199999999997</v>
      </c>
      <c r="E45" s="337"/>
      <c r="F45" s="337"/>
      <c r="G45" s="337"/>
    </row>
    <row r="46" spans="1:7" ht="25.5" x14ac:dyDescent="0.25">
      <c r="A46" s="7" t="s">
        <v>336</v>
      </c>
      <c r="B46" s="31" t="s">
        <v>337</v>
      </c>
      <c r="C46" s="341">
        <v>0</v>
      </c>
      <c r="D46" s="384">
        <v>0</v>
      </c>
      <c r="E46" s="337"/>
      <c r="F46" s="337"/>
      <c r="G46" s="337"/>
    </row>
    <row r="47" spans="1:7" x14ac:dyDescent="0.25">
      <c r="A47" s="7" t="s">
        <v>338</v>
      </c>
      <c r="B47" s="31" t="s">
        <v>339</v>
      </c>
      <c r="C47" s="341"/>
      <c r="D47" s="384"/>
      <c r="E47" s="337"/>
      <c r="F47" s="337"/>
      <c r="G47" s="337"/>
    </row>
    <row r="48" spans="1:7" ht="25.5" x14ac:dyDescent="0.25">
      <c r="A48" s="7" t="s">
        <v>340</v>
      </c>
      <c r="B48" s="31" t="s">
        <v>341</v>
      </c>
      <c r="C48" s="343"/>
      <c r="D48" s="385"/>
      <c r="E48" s="337"/>
      <c r="F48" s="337"/>
      <c r="G48" s="337"/>
    </row>
    <row r="49" spans="1:7" x14ac:dyDescent="0.25">
      <c r="A49" s="7" t="s">
        <v>32</v>
      </c>
      <c r="B49" s="312" t="s">
        <v>342</v>
      </c>
      <c r="C49" s="341"/>
      <c r="D49" s="384"/>
      <c r="E49" s="337"/>
      <c r="F49" s="337"/>
      <c r="G49" s="337"/>
    </row>
    <row r="50" spans="1:7" x14ac:dyDescent="0.25">
      <c r="A50" s="7" t="s">
        <v>33</v>
      </c>
      <c r="B50" s="312" t="s">
        <v>343</v>
      </c>
      <c r="C50" s="341"/>
      <c r="D50" s="384"/>
      <c r="E50" s="337"/>
      <c r="F50" s="337"/>
      <c r="G50" s="337"/>
    </row>
    <row r="51" spans="1:7" x14ac:dyDescent="0.25">
      <c r="A51" s="7" t="s">
        <v>34</v>
      </c>
      <c r="B51" s="312" t="s">
        <v>344</v>
      </c>
      <c r="C51" s="341"/>
      <c r="D51" s="384"/>
      <c r="E51" s="337"/>
      <c r="F51" s="337"/>
      <c r="G51" s="337"/>
    </row>
    <row r="52" spans="1:7" ht="25.5" x14ac:dyDescent="0.25">
      <c r="A52" s="7">
        <v>18</v>
      </c>
      <c r="B52" s="31" t="s">
        <v>371</v>
      </c>
      <c r="C52" s="341"/>
      <c r="D52" s="384"/>
      <c r="E52" s="337"/>
      <c r="F52" s="337"/>
      <c r="G52" s="337"/>
    </row>
    <row r="53" spans="1:7" x14ac:dyDescent="0.25">
      <c r="A53" s="7">
        <v>19</v>
      </c>
      <c r="B53" s="8" t="s">
        <v>350</v>
      </c>
      <c r="C53" s="341"/>
      <c r="D53" s="414">
        <v>8043.51</v>
      </c>
      <c r="E53" s="337"/>
      <c r="F53" s="337"/>
      <c r="G53" s="342"/>
    </row>
    <row r="54" spans="1:7" x14ac:dyDescent="0.25">
      <c r="A54" s="7">
        <v>20</v>
      </c>
      <c r="B54" s="8" t="s">
        <v>365</v>
      </c>
      <c r="C54" s="341">
        <v>4.63</v>
      </c>
      <c r="D54" s="414">
        <v>3.48</v>
      </c>
      <c r="E54" s="337"/>
      <c r="F54" s="337"/>
      <c r="G54" s="337"/>
    </row>
    <row r="55" spans="1:7" x14ac:dyDescent="0.25">
      <c r="A55" s="7">
        <v>21</v>
      </c>
      <c r="B55" s="8" t="s">
        <v>346</v>
      </c>
      <c r="C55" s="344">
        <v>1369.71</v>
      </c>
      <c r="D55" s="415">
        <v>14040.78</v>
      </c>
      <c r="E55" s="337"/>
      <c r="F55" s="337"/>
      <c r="G55" s="337"/>
    </row>
    <row r="56" spans="1:7" x14ac:dyDescent="0.25">
      <c r="A56" s="334">
        <v>22</v>
      </c>
      <c r="B56" s="335" t="s">
        <v>387</v>
      </c>
      <c r="C56" s="341">
        <v>83991.79</v>
      </c>
      <c r="D56" s="384">
        <v>44770.82</v>
      </c>
      <c r="E56" s="337"/>
      <c r="F56" s="337"/>
      <c r="G56" s="337"/>
    </row>
    <row r="57" spans="1:7" x14ac:dyDescent="0.25">
      <c r="A57" s="334">
        <v>23</v>
      </c>
      <c r="B57" s="335" t="s">
        <v>369</v>
      </c>
      <c r="C57" s="344">
        <v>16</v>
      </c>
      <c r="D57" s="384"/>
      <c r="E57" s="337"/>
      <c r="F57" s="337"/>
      <c r="G57" s="337"/>
    </row>
    <row r="58" spans="1:7" ht="25.5" x14ac:dyDescent="0.25">
      <c r="A58" s="7">
        <v>24</v>
      </c>
      <c r="B58" s="8" t="s">
        <v>397</v>
      </c>
      <c r="C58" s="344">
        <v>194.65</v>
      </c>
      <c r="D58" s="384"/>
      <c r="E58" s="337"/>
      <c r="F58" s="337"/>
      <c r="G58" s="337"/>
    </row>
    <row r="59" spans="1:7" s="333" customFormat="1" ht="24.75" customHeight="1" thickBot="1" x14ac:dyDescent="0.3">
      <c r="A59" s="45" t="s">
        <v>99</v>
      </c>
      <c r="B59" s="50"/>
      <c r="C59" s="345">
        <v>96483.779999999984</v>
      </c>
      <c r="D59" s="387">
        <f>SUM(D32:D58)</f>
        <v>129249.20999999999</v>
      </c>
      <c r="E59" s="29"/>
      <c r="F59" s="322"/>
      <c r="G59" s="29"/>
    </row>
    <row r="60" spans="1:7" s="333" customFormat="1" ht="18.75" customHeight="1" x14ac:dyDescent="0.25">
      <c r="A60"/>
      <c r="B60"/>
      <c r="C60"/>
      <c r="D60" s="29"/>
      <c r="E60" s="29"/>
      <c r="F60" s="29"/>
      <c r="G60" s="29"/>
    </row>
    <row r="61" spans="1:7" ht="25.5" customHeight="1" x14ac:dyDescent="0.25">
      <c r="B61" s="267" t="s">
        <v>295</v>
      </c>
      <c r="C61" s="298">
        <v>45377</v>
      </c>
      <c r="D61" s="323" t="s">
        <v>294</v>
      </c>
      <c r="E61" s="29"/>
      <c r="F61" s="29"/>
      <c r="G61" s="29"/>
    </row>
    <row r="62" spans="1:7" x14ac:dyDescent="0.25">
      <c r="B62" s="88" t="s">
        <v>91</v>
      </c>
      <c r="C62" s="262" t="s">
        <v>296</v>
      </c>
      <c r="D62" s="324" t="s">
        <v>92</v>
      </c>
      <c r="E62" s="29"/>
      <c r="F62" s="29"/>
      <c r="G62" s="29"/>
    </row>
    <row r="63" spans="1:7" x14ac:dyDescent="0.25">
      <c r="D63" s="29"/>
      <c r="E63" s="29"/>
      <c r="F63" s="29"/>
      <c r="G63" s="29"/>
    </row>
    <row r="64" spans="1:7" x14ac:dyDescent="0.25">
      <c r="D64" s="29"/>
      <c r="E64" s="29"/>
      <c r="F64" s="29"/>
      <c r="G64" s="29"/>
    </row>
  </sheetData>
  <mergeCells count="1">
    <mergeCell ref="A2:D3"/>
  </mergeCells>
  <pageMargins left="0.7" right="0.7" top="0.75" bottom="0.75" header="0.3" footer="0.3"/>
  <pageSetup paperSize="9" orientation="portrait" r:id="rId1"/>
  <rowBreaks count="1" manualBreakCount="1"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zoomScaleNormal="100" workbookViewId="0">
      <selection activeCell="F15" sqref="F15"/>
    </sheetView>
  </sheetViews>
  <sheetFormatPr defaultRowHeight="15" x14ac:dyDescent="0.25"/>
  <cols>
    <col min="1" max="1" width="1.28515625" style="333" customWidth="1"/>
    <col min="2" max="2" width="4.42578125" customWidth="1"/>
    <col min="3" max="3" width="51.42578125" customWidth="1"/>
    <col min="4" max="4" width="37.42578125" customWidth="1"/>
  </cols>
  <sheetData>
    <row r="2" spans="1:4" x14ac:dyDescent="0.25">
      <c r="A2"/>
      <c r="B2" s="39" t="s">
        <v>400</v>
      </c>
      <c r="C2" s="48"/>
      <c r="D2" s="48"/>
    </row>
    <row r="3" spans="1:4" ht="15.75" thickBot="1" x14ac:dyDescent="0.3">
      <c r="A3"/>
      <c r="B3" s="49"/>
      <c r="C3" s="44"/>
      <c r="D3" s="14"/>
    </row>
    <row r="4" spans="1:4" ht="24" customHeight="1" x14ac:dyDescent="0.25">
      <c r="A4"/>
      <c r="B4" s="37" t="s">
        <v>0</v>
      </c>
      <c r="C4" s="38" t="s">
        <v>29</v>
      </c>
      <c r="D4" s="340" t="s">
        <v>405</v>
      </c>
    </row>
    <row r="5" spans="1:4" ht="25.5" x14ac:dyDescent="0.25">
      <c r="A5"/>
      <c r="B5" s="334" t="s">
        <v>30</v>
      </c>
      <c r="C5" s="338" t="s">
        <v>389</v>
      </c>
      <c r="D5" s="388">
        <v>7840</v>
      </c>
    </row>
    <row r="6" spans="1:4" ht="25.5" x14ac:dyDescent="0.25">
      <c r="A6"/>
      <c r="B6" s="334">
        <v>2</v>
      </c>
      <c r="C6" s="358" t="s">
        <v>388</v>
      </c>
      <c r="D6" s="360">
        <v>68034.899999999994</v>
      </c>
    </row>
    <row r="7" spans="1:4" s="333" customFormat="1" x14ac:dyDescent="0.25">
      <c r="B7" s="334"/>
      <c r="C7" s="338"/>
      <c r="D7" s="389"/>
    </row>
    <row r="8" spans="1:4" ht="15.75" thickBot="1" x14ac:dyDescent="0.3">
      <c r="A8"/>
      <c r="B8" s="45" t="s">
        <v>99</v>
      </c>
      <c r="C8" s="50"/>
      <c r="D8" s="359">
        <f>SUM(D5:D7)</f>
        <v>75874.899999999994</v>
      </c>
    </row>
    <row r="9" spans="1:4" x14ac:dyDescent="0.25">
      <c r="A9"/>
    </row>
    <row r="10" spans="1:4" x14ac:dyDescent="0.25">
      <c r="A10"/>
    </row>
    <row r="11" spans="1:4" ht="25.5" x14ac:dyDescent="0.25">
      <c r="A11"/>
      <c r="C11" s="298" t="s">
        <v>420</v>
      </c>
      <c r="D11" s="268" t="s">
        <v>294</v>
      </c>
    </row>
    <row r="12" spans="1:4" x14ac:dyDescent="0.25">
      <c r="A12"/>
      <c r="C12" s="262" t="s">
        <v>398</v>
      </c>
      <c r="D12" s="13" t="s">
        <v>92</v>
      </c>
    </row>
    <row r="13" spans="1:4" x14ac:dyDescent="0.25">
      <c r="A13"/>
    </row>
    <row r="14" spans="1:4" ht="44.25" customHeight="1" x14ac:dyDescent="0.25">
      <c r="A14"/>
    </row>
    <row r="15" spans="1:4" ht="44.25" customHeight="1" x14ac:dyDescent="0.25">
      <c r="A15"/>
    </row>
    <row r="16" spans="1:4" ht="18.75" customHeight="1" x14ac:dyDescent="0.25">
      <c r="A16"/>
    </row>
    <row r="17" spans="1:4" x14ac:dyDescent="0.25">
      <c r="A17"/>
      <c r="D17" s="327"/>
    </row>
  </sheetData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"/>
  <sheetViews>
    <sheetView tabSelected="1" workbookViewId="0">
      <selection activeCell="C8" sqref="C8"/>
    </sheetView>
  </sheetViews>
  <sheetFormatPr defaultRowHeight="15" x14ac:dyDescent="0.25"/>
  <cols>
    <col min="1" max="1" width="1.28515625" style="355" customWidth="1"/>
    <col min="2" max="2" width="4.42578125" style="355" customWidth="1"/>
    <col min="3" max="3" width="51.42578125" style="355" customWidth="1"/>
    <col min="4" max="4" width="36.140625" style="355" customWidth="1"/>
    <col min="5" max="5" width="20.28515625" style="355" hidden="1" customWidth="1"/>
    <col min="6" max="6" width="0.28515625" style="355" customWidth="1"/>
    <col min="7" max="7" width="9.140625" style="355" hidden="1" customWidth="1"/>
    <col min="8" max="16384" width="9.140625" style="355"/>
  </cols>
  <sheetData>
    <row r="2" spans="2:5" x14ac:dyDescent="0.25">
      <c r="B2" s="39" t="s">
        <v>399</v>
      </c>
      <c r="C2" s="48"/>
      <c r="D2" s="48"/>
      <c r="E2" s="48"/>
    </row>
    <row r="3" spans="2:5" ht="15.75" thickBot="1" x14ac:dyDescent="0.3">
      <c r="B3" s="49"/>
      <c r="C3" s="44"/>
      <c r="D3" s="14"/>
      <c r="E3" s="14"/>
    </row>
    <row r="4" spans="2:5" ht="24" customHeight="1" x14ac:dyDescent="0.25">
      <c r="B4" s="37" t="s">
        <v>0</v>
      </c>
      <c r="C4" s="38" t="s">
        <v>29</v>
      </c>
      <c r="D4" s="340" t="s">
        <v>373</v>
      </c>
    </row>
    <row r="5" spans="2:5" ht="51" x14ac:dyDescent="0.25">
      <c r="B5" s="334" t="s">
        <v>30</v>
      </c>
      <c r="C5" s="338" t="s">
        <v>415</v>
      </c>
      <c r="D5" s="388">
        <v>11822875.640000001</v>
      </c>
    </row>
    <row r="6" spans="2:5" ht="25.5" x14ac:dyDescent="0.25">
      <c r="B6" s="334">
        <v>2</v>
      </c>
      <c r="C6" s="338" t="s">
        <v>407</v>
      </c>
      <c r="D6" s="388">
        <v>69638</v>
      </c>
    </row>
    <row r="7" spans="2:5" x14ac:dyDescent="0.25">
      <c r="B7" s="334" t="s">
        <v>79</v>
      </c>
      <c r="C7" s="338" t="s">
        <v>408</v>
      </c>
      <c r="D7" s="389">
        <v>396</v>
      </c>
    </row>
    <row r="8" spans="2:5" ht="38.25" x14ac:dyDescent="0.25">
      <c r="B8" s="334" t="s">
        <v>79</v>
      </c>
      <c r="C8" s="338" t="s">
        <v>409</v>
      </c>
      <c r="D8" s="390">
        <v>18555.79</v>
      </c>
    </row>
    <row r="9" spans="2:5" ht="25.5" x14ac:dyDescent="0.25">
      <c r="B9" s="334" t="s">
        <v>119</v>
      </c>
      <c r="C9" s="338" t="s">
        <v>416</v>
      </c>
      <c r="D9" s="388">
        <v>2400</v>
      </c>
    </row>
    <row r="10" spans="2:5" x14ac:dyDescent="0.25">
      <c r="B10" s="357"/>
      <c r="C10" s="358"/>
      <c r="D10" s="391"/>
    </row>
    <row r="11" spans="2:5" x14ac:dyDescent="0.25">
      <c r="B11" s="357"/>
      <c r="C11" s="358"/>
      <c r="D11" s="360"/>
    </row>
    <row r="12" spans="2:5" ht="15.75" thickBot="1" x14ac:dyDescent="0.3">
      <c r="B12" s="45" t="s">
        <v>99</v>
      </c>
      <c r="C12" s="50"/>
      <c r="D12" s="359">
        <f>SUM(D5:D11)</f>
        <v>11913865.43</v>
      </c>
    </row>
    <row r="13" spans="2:5" x14ac:dyDescent="0.25">
      <c r="E13" s="339"/>
    </row>
    <row r="14" spans="2:5" ht="44.25" customHeight="1" x14ac:dyDescent="0.25">
      <c r="D14" s="339"/>
    </row>
    <row r="15" spans="2:5" ht="44.25" customHeight="1" x14ac:dyDescent="0.25">
      <c r="C15" s="298" t="s">
        <v>406</v>
      </c>
      <c r="D15" s="268" t="s">
        <v>294</v>
      </c>
    </row>
    <row r="16" spans="2:5" ht="18.75" customHeight="1" x14ac:dyDescent="0.25">
      <c r="C16" s="262" t="s">
        <v>398</v>
      </c>
      <c r="D16" s="13" t="s">
        <v>92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21</vt:i4>
      </vt:variant>
      <vt:variant>
        <vt:lpstr>Zakresy nazwane</vt:lpstr>
      </vt:variant>
      <vt:variant>
        <vt:i4>4</vt:i4>
      </vt:variant>
    </vt:vector>
  </HeadingPairs>
  <TitlesOfParts>
    <vt:vector size="25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Tabela 19</vt:lpstr>
      <vt:lpstr>Arkusz2</vt:lpstr>
      <vt:lpstr>'Tabela 17 - zg. z RZIS'!Obszar_wydruku</vt:lpstr>
      <vt:lpstr>'Tabela 18 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2024-04-22T10:01:00Z</cp:lastPrinted>
  <dcterms:created xsi:type="dcterms:W3CDTF">2018-11-06T13:37:29Z</dcterms:created>
  <dcterms:modified xsi:type="dcterms:W3CDTF">2024-05-13T07:35:23Z</dcterms:modified>
</cp:coreProperties>
</file>