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OSWIECIMSKA\Desktop\pulpit\dokumenty\dokumenty2024\wykbud\wykb2024\bipwy\"/>
    </mc:Choice>
  </mc:AlternateContent>
  <bookViews>
    <workbookView xWindow="0" yWindow="0" windowWidth="28800" windowHeight="12435"/>
  </bookViews>
  <sheets>
    <sheet name="Doch_Dotacje cel" sheetId="1" r:id="rId1"/>
  </sheets>
  <externalReferences>
    <externalReference r:id="rId2"/>
  </externalReferences>
  <definedNames>
    <definedName name="_1Excel_BuiltIn_Print_Area_1_1">[1]Dochody!#REF!</definedName>
    <definedName name="Excel_BuiltIn_Print_Area_12">[1]Dochody!#REF!</definedName>
    <definedName name="Excel_BuiltIn_Print_Area_13">[1]Dochody!#REF!</definedName>
    <definedName name="Excel_BuiltIn_Print_Area_14">[1]Dochody!#REF!</definedName>
    <definedName name="Excel_BulitIn_Print_Area_15">[1]Dochody!#REF!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1" l="1"/>
  <c r="D26" i="1"/>
  <c r="C26" i="1"/>
  <c r="D25" i="1"/>
  <c r="E25" i="1" s="1"/>
  <c r="C25" i="1"/>
  <c r="D24" i="1"/>
  <c r="C24" i="1"/>
  <c r="E24" i="1" s="1"/>
  <c r="D23" i="1"/>
  <c r="C23" i="1"/>
  <c r="E23" i="1" s="1"/>
  <c r="E22" i="1"/>
  <c r="D22" i="1"/>
  <c r="C22" i="1"/>
  <c r="D21" i="1"/>
  <c r="E21" i="1" s="1"/>
  <c r="C21" i="1"/>
  <c r="D20" i="1"/>
  <c r="C20" i="1"/>
  <c r="E20" i="1" s="1"/>
  <c r="D19" i="1"/>
  <c r="C19" i="1"/>
  <c r="E19" i="1" s="1"/>
  <c r="E18" i="1"/>
  <c r="D18" i="1"/>
  <c r="C18" i="1"/>
  <c r="E17" i="1"/>
  <c r="D17" i="1"/>
  <c r="D29" i="1" s="1"/>
  <c r="C17" i="1"/>
  <c r="D16" i="1"/>
  <c r="C16" i="1"/>
  <c r="E16" i="1" s="1"/>
  <c r="D15" i="1"/>
  <c r="C15" i="1"/>
  <c r="E15" i="1" s="1"/>
  <c r="E14" i="1"/>
  <c r="D14" i="1"/>
  <c r="C14" i="1"/>
  <c r="C29" i="1" s="1"/>
  <c r="E29" i="1" s="1"/>
  <c r="D13" i="1"/>
  <c r="D28" i="1" s="1"/>
  <c r="C13" i="1"/>
  <c r="D12" i="1"/>
  <c r="D27" i="1" s="1"/>
  <c r="C12" i="1"/>
  <c r="C27" i="1" s="1"/>
  <c r="D11" i="1"/>
  <c r="C11" i="1"/>
  <c r="E11" i="1" s="1"/>
  <c r="D9" i="1"/>
  <c r="D10" i="1" s="1"/>
  <c r="C9" i="1"/>
  <c r="C10" i="1" s="1"/>
  <c r="E10" i="1" s="1"/>
  <c r="A4" i="1"/>
  <c r="E27" i="1" l="1"/>
  <c r="C28" i="1"/>
  <c r="E28" i="1" s="1"/>
  <c r="E13" i="1"/>
  <c r="E12" i="1"/>
  <c r="E9" i="1"/>
</calcChain>
</file>

<file path=xl/sharedStrings.xml><?xml version="1.0" encoding="utf-8"?>
<sst xmlns="http://schemas.openxmlformats.org/spreadsheetml/2006/main" count="34" uniqueCount="24">
  <si>
    <t>Lp.</t>
  </si>
  <si>
    <t>Wyszczególnienie</t>
  </si>
  <si>
    <t>Plan po zmianach</t>
  </si>
  <si>
    <t>Wykonanie</t>
  </si>
  <si>
    <t>% wykonania</t>
  </si>
  <si>
    <t>Ogółem dochody, z tego:</t>
  </si>
  <si>
    <t xml:space="preserve">  Dochody bieżące</t>
  </si>
  <si>
    <t xml:space="preserve">  Dochody majątkowe</t>
  </si>
  <si>
    <t>Dotacje celowe ogółem, z tego:</t>
  </si>
  <si>
    <t xml:space="preserve">  dochody bieżące</t>
  </si>
  <si>
    <t xml:space="preserve">  dochody majątkowe</t>
  </si>
  <si>
    <t>a)</t>
  </si>
  <si>
    <t>Dotacje na realizację zadań z zakresu administracji rządowej</t>
  </si>
  <si>
    <t xml:space="preserve">  dochody majątkowe:</t>
  </si>
  <si>
    <t>b)</t>
  </si>
  <si>
    <t>Dotacje na realizację zadań realizowanych na mocy porozumień                          z organami administracji rządowej</t>
  </si>
  <si>
    <t>c)</t>
  </si>
  <si>
    <t>Dotacje na realizację zadań realizowanych w drodze umów i porozumień między j.s.t.</t>
  </si>
  <si>
    <t>d)</t>
  </si>
  <si>
    <t>Dotacje na realizację zadań finansowanych ze środków UE</t>
  </si>
  <si>
    <t>e)</t>
  </si>
  <si>
    <t>Pozostałe dotacje celowe</t>
  </si>
  <si>
    <t>Załącznik nr 3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</si>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</sst>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h&quot;:&quot;mm"/>
    <numFmt numFmtId="165" formatCode="#,##0.0"/>
  </numFmts>
  <fonts count="20">
    <font>
      <sz val="10"/>
      <name val="Arial CE"/>
      <family val="2"/>
      <charset val="238"/>
    </font>
    <font>
      <sz val="10"/>
      <color indexed="8"/>
      <name val="Arial1"/>
      <charset val="238"/>
    </font>
    <font>
      <i/>
      <sz val="11"/>
      <color indexed="8"/>
      <name val="Times New Roman"/>
      <family val="1"/>
      <charset val="238"/>
    </font>
    <font>
      <i/>
      <sz val="12"/>
      <color indexed="8"/>
      <name val="Arial CE"/>
      <charset val="238"/>
    </font>
    <font>
      <i/>
      <sz val="12"/>
      <name val="Arial CE"/>
      <charset val="238"/>
    </font>
    <font>
      <sz val="11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4"/>
      <color indexed="8"/>
      <name val="Times New Roman"/>
      <family val="1"/>
      <charset val="238"/>
    </font>
    <font>
      <i/>
      <sz val="11"/>
      <name val="Arial CE"/>
      <charset val="238"/>
    </font>
    <font>
      <sz val="10"/>
      <color indexed="8"/>
      <name val="Arial CE"/>
      <charset val="238"/>
    </font>
    <font>
      <b/>
      <sz val="18"/>
      <color indexed="8"/>
      <name val="Arial Narrow"/>
      <family val="2"/>
      <charset val="238"/>
    </font>
    <font>
      <sz val="14"/>
      <name val="Arial CE"/>
      <family val="2"/>
      <charset val="238"/>
    </font>
    <font>
      <b/>
      <sz val="16"/>
      <color indexed="8"/>
      <name val="Arial Narrow"/>
      <family val="2"/>
      <charset val="238"/>
    </font>
    <font>
      <sz val="11"/>
      <color indexed="8"/>
      <name val="Arial Narrow"/>
      <family val="2"/>
      <charset val="238"/>
    </font>
    <font>
      <b/>
      <sz val="15"/>
      <color indexed="8"/>
      <name val="Arial Narrow"/>
      <family val="2"/>
      <charset val="238"/>
    </font>
    <font>
      <b/>
      <sz val="15"/>
      <name val="Arial Narrow"/>
      <family val="2"/>
      <charset val="238"/>
    </font>
    <font>
      <sz val="8"/>
      <color indexed="8"/>
      <name val="Arial"/>
      <family val="2"/>
      <charset val="238"/>
    </font>
    <font>
      <i/>
      <sz val="15"/>
      <name val="Arial Narrow"/>
      <family val="2"/>
      <charset val="238"/>
    </font>
    <font>
      <sz val="15"/>
      <name val="Arial Narrow"/>
      <family val="2"/>
      <charset val="238"/>
    </font>
    <font>
      <sz val="15"/>
      <color indexed="8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0" fontId="9" fillId="0" borderId="0"/>
    <xf numFmtId="0" fontId="16" fillId="0" borderId="0" applyNumberFormat="0" applyFill="0" applyBorder="0" applyAlignment="0" applyProtection="0">
      <alignment vertical="top"/>
    </xf>
  </cellStyleXfs>
  <cellXfs count="57">
    <xf numFmtId="0" fontId="0" fillId="0" borderId="0" xfId="0"/>
    <xf numFmtId="0" fontId="2" fillId="0" borderId="0" xfId="1" applyFont="1" applyFill="1"/>
    <xf numFmtId="0" fontId="3" fillId="0" borderId="0" xfId="1" applyFont="1" applyFill="1" applyAlignment="1">
      <alignment horizontal="right" vertical="center" wrapText="1"/>
    </xf>
    <xf numFmtId="0" fontId="5" fillId="0" borderId="0" xfId="1" applyFont="1" applyFill="1"/>
    <xf numFmtId="0" fontId="6" fillId="0" borderId="0" xfId="1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8" fillId="0" borderId="0" xfId="0" applyFont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13" fillId="0" borderId="10" xfId="1" applyFont="1" applyFill="1" applyBorder="1" applyAlignment="1">
      <alignment horizontal="center" vertical="top" wrapText="1"/>
    </xf>
    <xf numFmtId="0" fontId="13" fillId="0" borderId="11" xfId="1" applyFont="1" applyFill="1" applyBorder="1" applyAlignment="1">
      <alignment horizontal="center" vertical="top" wrapText="1"/>
    </xf>
    <xf numFmtId="3" fontId="13" fillId="0" borderId="11" xfId="1" applyNumberFormat="1" applyFont="1" applyFill="1" applyBorder="1" applyAlignment="1">
      <alignment horizontal="center" vertical="top" wrapText="1"/>
    </xf>
    <xf numFmtId="0" fontId="13" fillId="0" borderId="12" xfId="1" applyFont="1" applyFill="1" applyBorder="1" applyAlignment="1">
      <alignment horizontal="center" vertical="top" wrapText="1"/>
    </xf>
    <xf numFmtId="4" fontId="14" fillId="2" borderId="15" xfId="1" applyNumberFormat="1" applyFont="1" applyFill="1" applyBorder="1" applyAlignment="1">
      <alignment horizontal="right" vertical="center" wrapText="1"/>
    </xf>
    <xf numFmtId="165" fontId="14" fillId="2" borderId="16" xfId="1" applyNumberFormat="1" applyFont="1" applyFill="1" applyBorder="1" applyAlignment="1">
      <alignment horizontal="right" vertical="center" wrapText="1"/>
    </xf>
    <xf numFmtId="4" fontId="14" fillId="3" borderId="19" xfId="1" applyNumberFormat="1" applyFont="1" applyFill="1" applyBorder="1" applyAlignment="1">
      <alignment horizontal="right" vertical="center" wrapText="1"/>
    </xf>
    <xf numFmtId="165" fontId="14" fillId="3" borderId="20" xfId="1" applyNumberFormat="1" applyFont="1" applyFill="1" applyBorder="1" applyAlignment="1">
      <alignment horizontal="right" vertical="center" wrapText="1"/>
    </xf>
    <xf numFmtId="4" fontId="14" fillId="3" borderId="23" xfId="1" applyNumberFormat="1" applyFont="1" applyFill="1" applyBorder="1" applyAlignment="1">
      <alignment horizontal="right" vertical="center" wrapText="1"/>
    </xf>
    <xf numFmtId="165" fontId="14" fillId="3" borderId="24" xfId="1" applyNumberFormat="1" applyFont="1" applyFill="1" applyBorder="1" applyAlignment="1">
      <alignment horizontal="right" vertical="center" wrapText="1"/>
    </xf>
    <xf numFmtId="4" fontId="15" fillId="0" borderId="19" xfId="0" applyNumberFormat="1" applyFont="1" applyBorder="1" applyAlignment="1">
      <alignment vertical="center"/>
    </xf>
    <xf numFmtId="165" fontId="14" fillId="0" borderId="20" xfId="1" applyNumberFormat="1" applyFont="1" applyFill="1" applyBorder="1" applyAlignment="1">
      <alignment horizontal="right" vertical="center" wrapText="1"/>
    </xf>
    <xf numFmtId="4" fontId="18" fillId="0" borderId="27" xfId="0" applyNumberFormat="1" applyFont="1" applyBorder="1" applyAlignment="1">
      <alignment vertical="center"/>
    </xf>
    <xf numFmtId="165" fontId="19" fillId="0" borderId="28" xfId="1" applyNumberFormat="1" applyFont="1" applyFill="1" applyBorder="1" applyAlignment="1">
      <alignment horizontal="right" vertical="center" wrapText="1"/>
    </xf>
    <xf numFmtId="0" fontId="15" fillId="4" borderId="27" xfId="3" applyFont="1" applyFill="1" applyBorder="1" applyAlignment="1">
      <alignment horizontal="left" vertical="center" wrapText="1"/>
    </xf>
    <xf numFmtId="4" fontId="15" fillId="0" borderId="27" xfId="0" applyNumberFormat="1" applyFont="1" applyBorder="1" applyAlignment="1">
      <alignment vertical="center"/>
    </xf>
    <xf numFmtId="165" fontId="15" fillId="0" borderId="28" xfId="0" applyNumberFormat="1" applyFont="1" applyBorder="1" applyAlignment="1">
      <alignment horizontal="right" vertical="center"/>
    </xf>
    <xf numFmtId="0" fontId="17" fillId="4" borderId="27" xfId="3" applyFont="1" applyFill="1" applyBorder="1" applyAlignment="1">
      <alignment horizontal="left" vertical="center" wrapText="1"/>
    </xf>
    <xf numFmtId="165" fontId="18" fillId="0" borderId="28" xfId="0" applyNumberFormat="1" applyFont="1" applyBorder="1" applyAlignment="1">
      <alignment horizontal="right" vertical="center"/>
    </xf>
    <xf numFmtId="0" fontId="17" fillId="4" borderId="23" xfId="3" applyFont="1" applyFill="1" applyBorder="1" applyAlignment="1">
      <alignment horizontal="left" vertical="center" wrapText="1"/>
    </xf>
    <xf numFmtId="4" fontId="18" fillId="0" borderId="23" xfId="0" applyNumberFormat="1" applyFont="1" applyBorder="1" applyAlignment="1">
      <alignment vertical="center"/>
    </xf>
    <xf numFmtId="165" fontId="18" fillId="0" borderId="24" xfId="0" applyNumberFormat="1" applyFont="1" applyBorder="1" applyAlignment="1">
      <alignment horizontal="right" vertical="center"/>
    </xf>
    <xf numFmtId="0" fontId="15" fillId="4" borderId="29" xfId="3" applyFont="1" applyFill="1" applyBorder="1" applyAlignment="1">
      <alignment horizontal="center" vertical="center"/>
    </xf>
    <xf numFmtId="0" fontId="15" fillId="4" borderId="30" xfId="3" applyFont="1" applyFill="1" applyBorder="1" applyAlignment="1">
      <alignment horizontal="center" vertical="center"/>
    </xf>
    <xf numFmtId="0" fontId="15" fillId="4" borderId="6" xfId="3" applyFont="1" applyFill="1" applyBorder="1" applyAlignment="1">
      <alignment horizontal="center" vertical="center"/>
    </xf>
    <xf numFmtId="0" fontId="15" fillId="4" borderId="31" xfId="3" applyFont="1" applyFill="1" applyBorder="1" applyAlignment="1">
      <alignment horizontal="center" vertical="center"/>
    </xf>
    <xf numFmtId="0" fontId="15" fillId="4" borderId="32" xfId="3" applyFont="1" applyFill="1" applyBorder="1" applyAlignment="1">
      <alignment horizontal="center" vertical="center"/>
    </xf>
    <xf numFmtId="0" fontId="14" fillId="2" borderId="13" xfId="1" applyFont="1" applyFill="1" applyBorder="1" applyAlignment="1">
      <alignment horizontal="left" vertical="center" wrapText="1"/>
    </xf>
    <xf numFmtId="0" fontId="14" fillId="2" borderId="14" xfId="1" applyFont="1" applyFill="1" applyBorder="1" applyAlignment="1">
      <alignment horizontal="left" vertical="center" wrapText="1"/>
    </xf>
    <xf numFmtId="0" fontId="14" fillId="3" borderId="17" xfId="1" applyFont="1" applyFill="1" applyBorder="1" applyAlignment="1">
      <alignment horizontal="left" vertical="center" wrapText="1"/>
    </xf>
    <xf numFmtId="0" fontId="14" fillId="3" borderId="18" xfId="1" applyFont="1" applyFill="1" applyBorder="1" applyAlignment="1">
      <alignment horizontal="left" vertical="center" wrapText="1"/>
    </xf>
    <xf numFmtId="0" fontId="14" fillId="3" borderId="21" xfId="1" applyFont="1" applyFill="1" applyBorder="1" applyAlignment="1">
      <alignment horizontal="left" vertical="center" wrapText="1"/>
    </xf>
    <xf numFmtId="0" fontId="14" fillId="3" borderId="22" xfId="1" applyFont="1" applyFill="1" applyBorder="1" applyAlignment="1">
      <alignment horizontal="left" vertical="center" wrapText="1"/>
    </xf>
    <xf numFmtId="0" fontId="14" fillId="0" borderId="17" xfId="1" applyFont="1" applyFill="1" applyBorder="1" applyAlignment="1">
      <alignment horizontal="left" vertical="center" wrapText="1"/>
    </xf>
    <xf numFmtId="0" fontId="14" fillId="0" borderId="18" xfId="1" applyFont="1" applyFill="1" applyBorder="1" applyAlignment="1">
      <alignment horizontal="left" vertical="center" wrapText="1"/>
    </xf>
    <xf numFmtId="0" fontId="17" fillId="4" borderId="25" xfId="3" applyFont="1" applyFill="1" applyBorder="1" applyAlignment="1">
      <alignment horizontal="left" vertical="center" wrapText="1"/>
    </xf>
    <xf numFmtId="0" fontId="17" fillId="4" borderId="26" xfId="3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10" fillId="0" borderId="1" xfId="2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6" xfId="1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164" fontId="12" fillId="0" borderId="3" xfId="1" applyNumberFormat="1" applyFont="1" applyFill="1" applyBorder="1" applyAlignment="1">
      <alignment horizontal="center" vertical="center" wrapText="1"/>
    </xf>
    <xf numFmtId="164" fontId="12" fillId="0" borderId="7" xfId="1" applyNumberFormat="1" applyFont="1" applyFill="1" applyBorder="1" applyAlignment="1">
      <alignment horizontal="center" vertical="center" wrapText="1"/>
    </xf>
    <xf numFmtId="4" fontId="12" fillId="0" borderId="4" xfId="1" applyNumberFormat="1" applyFont="1" applyFill="1" applyBorder="1" applyAlignment="1">
      <alignment horizontal="center" vertical="center" wrapText="1"/>
    </xf>
    <xf numFmtId="4" fontId="12" fillId="0" borderId="8" xfId="1" applyNumberFormat="1" applyFont="1" applyFill="1" applyBorder="1" applyAlignment="1">
      <alignment horizontal="center" vertical="center" wrapText="1"/>
    </xf>
    <xf numFmtId="164" fontId="12" fillId="0" borderId="5" xfId="1" applyNumberFormat="1" applyFont="1" applyFill="1" applyBorder="1" applyAlignment="1">
      <alignment horizontal="center" vertical="center" wrapText="1"/>
    </xf>
    <xf numFmtId="164" fontId="12" fillId="0" borderId="9" xfId="1" applyNumberFormat="1" applyFont="1" applyFill="1" applyBorder="1" applyAlignment="1">
      <alignment horizontal="center" vertical="center" wrapText="1"/>
    </xf>
  </cellXfs>
  <cellStyles count="4">
    <cellStyle name="Normalny" xfId="0" builtinId="0"/>
    <cellStyle name="Normalny 4 1" xfId="1"/>
    <cellStyle name="Normalny 7" xfId="3"/>
    <cellStyle name="Normalny_Renia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OSWIECIMSKA/Desktop/pulpit/dokumenty/dokumenty2024/wykbud/wykb2024/5f43288518c243bd91197410ff96f7e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ły"/>
      <sheetName val="techniczny"/>
      <sheetName val="Dochody"/>
      <sheetName val="Dochody działy rozdziały"/>
      <sheetName val="Dochody plan"/>
      <sheetName val="Wydatki"/>
      <sheetName val="Wydatki działy rozdziały"/>
      <sheetName val="Wydatki plan"/>
      <sheetName val="Wydatki grupy paragrafy"/>
      <sheetName val="Wydatki grupy"/>
      <sheetName val="Wydatki grupy plan"/>
      <sheetName val="Wydatki wg działów"/>
      <sheetName val="Dochody wg źródeł"/>
      <sheetName val="Inwest. (plan wyd.)"/>
      <sheetName val="Inwest. (zał. inwest.)"/>
      <sheetName val="Doch_Dotacje cel"/>
      <sheetName val="Wyd_Dotacje"/>
      <sheetName val="F_sołecki"/>
      <sheetName val="ZakładyBudż"/>
      <sheetName val="UchwałyLista"/>
      <sheetName val="ZarzLista"/>
      <sheetName val="Plany finansowe"/>
    </sheetNames>
    <sheetDataSet>
      <sheetData sheetId="0"/>
      <sheetData sheetId="1">
        <row r="25">
          <cell r="G25" t="str">
            <v>Plan i wykonanie dochodów z tytułu dotacji celowych Powiatu Gryfickiego na dzień 31.12.2024 r.</v>
          </cell>
        </row>
      </sheetData>
      <sheetData sheetId="2">
        <row r="1">
          <cell r="J1" t="str">
            <v xml:space="preserve">do uchwały Zarządu Powiatu Gryfickiego 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E29"/>
  <sheetViews>
    <sheetView tabSelected="1" topLeftCell="A25" zoomScaleNormal="100" workbookViewId="0">
      <selection sqref="A1:E29"/>
    </sheetView>
  </sheetViews>
  <sheetFormatPr defaultRowHeight="12.75"/>
  <cols>
    <col min="1" max="1" width="6.28515625" customWidth="1"/>
    <col min="2" max="2" width="82.28515625" customWidth="1"/>
    <col min="3" max="4" width="24.7109375" customWidth="1"/>
    <col min="5" max="5" width="16.7109375" customWidth="1"/>
  </cols>
  <sheetData>
    <row r="1" spans="1:5" ht="21.75" customHeight="1">
      <c r="A1" s="1"/>
      <c r="B1" s="2" t="s">
        <v>22</v>
      </c>
      <c r="C1" s="45" t="s">
        <v>23</v>
      </c>
      <c r="D1" s="45"/>
      <c r="E1" s="45"/>
    </row>
    <row r="2" spans="1:5" ht="21.75" customHeight="1">
      <c r="A2" s="3"/>
      <c r="B2" s="4"/>
      <c r="C2" s="45" t="s">
        <v>23</v>
      </c>
      <c r="D2" s="45"/>
      <c r="E2" s="45"/>
    </row>
    <row r="3" spans="1:5" ht="21.75" customHeight="1">
      <c r="A3" s="3"/>
      <c r="B3" s="5"/>
      <c r="C3" s="6"/>
      <c r="D3" s="6"/>
      <c r="E3" s="6"/>
    </row>
    <row r="4" spans="1:5" s="7" customFormat="1" ht="44.25" customHeight="1">
      <c r="A4" s="46" t="str">
        <f>[1]techniczny!G25</f>
        <v>Plan i wykonanie dochodów z tytułu dotacji celowych Powiatu Gryfickiego na dzień 31.12.2024 r.</v>
      </c>
      <c r="B4" s="46"/>
      <c r="C4" s="46"/>
      <c r="D4" s="46"/>
      <c r="E4" s="46"/>
    </row>
    <row r="5" spans="1:5" ht="18.75" customHeight="1">
      <c r="A5" s="47" t="s">
        <v>0</v>
      </c>
      <c r="B5" s="49" t="s">
        <v>1</v>
      </c>
      <c r="C5" s="51" t="s">
        <v>2</v>
      </c>
      <c r="D5" s="53" t="s">
        <v>3</v>
      </c>
      <c r="E5" s="55" t="s">
        <v>4</v>
      </c>
    </row>
    <row r="6" spans="1:5" ht="24.75" customHeight="1">
      <c r="A6" s="48"/>
      <c r="B6" s="50"/>
      <c r="C6" s="52"/>
      <c r="D6" s="54"/>
      <c r="E6" s="56"/>
    </row>
    <row r="7" spans="1:5" ht="12.75" hidden="1" customHeight="1">
      <c r="A7" s="48"/>
      <c r="B7" s="50"/>
      <c r="C7" s="52"/>
      <c r="D7" s="54"/>
      <c r="E7" s="56"/>
    </row>
    <row r="8" spans="1:5" ht="16.5">
      <c r="A8" s="8">
        <v>1</v>
      </c>
      <c r="B8" s="9">
        <v>2</v>
      </c>
      <c r="C8" s="9">
        <v>3</v>
      </c>
      <c r="D8" s="10">
        <v>4</v>
      </c>
      <c r="E8" s="11">
        <v>5</v>
      </c>
    </row>
    <row r="9" spans="1:5" ht="40.5" customHeight="1">
      <c r="A9" s="35" t="s">
        <v>5</v>
      </c>
      <c r="B9" s="36"/>
      <c r="C9" s="12">
        <f>165735361.24</f>
        <v>165735361.24000001</v>
      </c>
      <c r="D9" s="12">
        <f>166404458.3</f>
        <v>166404458.30000001</v>
      </c>
      <c r="E9" s="13">
        <f>IF(C9=0,"-",D9/C9*100)</f>
        <v>100.403714122921</v>
      </c>
    </row>
    <row r="10" spans="1:5" ht="33" customHeight="1">
      <c r="A10" s="37" t="s">
        <v>6</v>
      </c>
      <c r="B10" s="38"/>
      <c r="C10" s="14">
        <f>C9-C11</f>
        <v>136825035.91000003</v>
      </c>
      <c r="D10" s="14">
        <f>D9-D11</f>
        <v>137112372.39000002</v>
      </c>
      <c r="E10" s="15">
        <f t="shared" ref="E10:E29" si="0">IF(C10=0,"-",D10/C10*100)</f>
        <v>100.21000285370947</v>
      </c>
    </row>
    <row r="11" spans="1:5" ht="33" customHeight="1">
      <c r="A11" s="39" t="s">
        <v>7</v>
      </c>
      <c r="B11" s="40"/>
      <c r="C11" s="16">
        <f>280549.15+28629776.18</f>
        <v>28910325.329999998</v>
      </c>
      <c r="D11" s="16">
        <f>407309.73+28884776.18</f>
        <v>29292085.91</v>
      </c>
      <c r="E11" s="17">
        <f t="shared" si="0"/>
        <v>101.32049907997352</v>
      </c>
    </row>
    <row r="12" spans="1:5" ht="28.5" customHeight="1">
      <c r="A12" s="41" t="s">
        <v>8</v>
      </c>
      <c r="B12" s="42"/>
      <c r="C12" s="18">
        <f>24618001.02</f>
        <v>24618001.02</v>
      </c>
      <c r="D12" s="18">
        <f>24389848.13</f>
        <v>24389848.129999999</v>
      </c>
      <c r="E12" s="19">
        <f t="shared" si="0"/>
        <v>99.073227392367698</v>
      </c>
    </row>
    <row r="13" spans="1:5" ht="28.5" customHeight="1">
      <c r="A13" s="43" t="s">
        <v>9</v>
      </c>
      <c r="B13" s="44"/>
      <c r="C13" s="20">
        <f>23263826.64</f>
        <v>23263826.640000001</v>
      </c>
      <c r="D13" s="20">
        <f>22780673.75</f>
        <v>22780673.75</v>
      </c>
      <c r="E13" s="21">
        <f t="shared" si="0"/>
        <v>97.923158139558765</v>
      </c>
    </row>
    <row r="14" spans="1:5" ht="28.5" customHeight="1">
      <c r="A14" s="43" t="s">
        <v>10</v>
      </c>
      <c r="B14" s="44"/>
      <c r="C14" s="20">
        <f>1354174.38</f>
        <v>1354174.38</v>
      </c>
      <c r="D14" s="20">
        <f>1609174.38</f>
        <v>1609174.38</v>
      </c>
      <c r="E14" s="21">
        <f t="shared" si="0"/>
        <v>118.83066197131865</v>
      </c>
    </row>
    <row r="15" spans="1:5" ht="28.5" customHeight="1">
      <c r="A15" s="30" t="s">
        <v>11</v>
      </c>
      <c r="B15" s="22" t="s">
        <v>12</v>
      </c>
      <c r="C15" s="23">
        <f>12116975.04</f>
        <v>12116975.039999999</v>
      </c>
      <c r="D15" s="23">
        <f>12095025.91</f>
        <v>12095025.91</v>
      </c>
      <c r="E15" s="24">
        <f t="shared" si="0"/>
        <v>99.818856357073102</v>
      </c>
    </row>
    <row r="16" spans="1:5" ht="28.5" customHeight="1">
      <c r="A16" s="30"/>
      <c r="B16" s="25" t="s">
        <v>9</v>
      </c>
      <c r="C16" s="20">
        <f>12116975.04</f>
        <v>12116975.039999999</v>
      </c>
      <c r="D16" s="20">
        <f>12095025.91</f>
        <v>12095025.91</v>
      </c>
      <c r="E16" s="26">
        <f t="shared" si="0"/>
        <v>99.818856357073102</v>
      </c>
    </row>
    <row r="17" spans="1:5" ht="28.5" customHeight="1">
      <c r="A17" s="30"/>
      <c r="B17" s="25" t="s">
        <v>13</v>
      </c>
      <c r="C17" s="20">
        <f>0</f>
        <v>0</v>
      </c>
      <c r="D17" s="20">
        <f>0</f>
        <v>0</v>
      </c>
      <c r="E17" s="26" t="str">
        <f t="shared" si="0"/>
        <v>-</v>
      </c>
    </row>
    <row r="18" spans="1:5" ht="39" customHeight="1">
      <c r="A18" s="31" t="s">
        <v>14</v>
      </c>
      <c r="B18" s="22" t="s">
        <v>15</v>
      </c>
      <c r="C18" s="23">
        <f>92984</f>
        <v>92984</v>
      </c>
      <c r="D18" s="23">
        <f>92984</f>
        <v>92984</v>
      </c>
      <c r="E18" s="24">
        <f t="shared" si="0"/>
        <v>100</v>
      </c>
    </row>
    <row r="19" spans="1:5" ht="28.5" customHeight="1">
      <c r="A19" s="32"/>
      <c r="B19" s="25" t="s">
        <v>9</v>
      </c>
      <c r="C19" s="20">
        <f>92984</f>
        <v>92984</v>
      </c>
      <c r="D19" s="20">
        <f>92984</f>
        <v>92984</v>
      </c>
      <c r="E19" s="26">
        <f t="shared" si="0"/>
        <v>100</v>
      </c>
    </row>
    <row r="20" spans="1:5" ht="28.5" customHeight="1">
      <c r="A20" s="33"/>
      <c r="B20" s="25" t="s">
        <v>10</v>
      </c>
      <c r="C20" s="20">
        <f>0</f>
        <v>0</v>
      </c>
      <c r="D20" s="20">
        <f>0</f>
        <v>0</v>
      </c>
      <c r="E20" s="26" t="str">
        <f t="shared" si="0"/>
        <v>-</v>
      </c>
    </row>
    <row r="21" spans="1:5" ht="39" customHeight="1">
      <c r="A21" s="30" t="s">
        <v>16</v>
      </c>
      <c r="B21" s="22" t="s">
        <v>17</v>
      </c>
      <c r="C21" s="23">
        <f>1788135.02</f>
        <v>1788135.02</v>
      </c>
      <c r="D21" s="23">
        <f>1644706.51</f>
        <v>1644706.51</v>
      </c>
      <c r="E21" s="24">
        <f t="shared" si="0"/>
        <v>91.978876964223872</v>
      </c>
    </row>
    <row r="22" spans="1:5" ht="28.5" customHeight="1">
      <c r="A22" s="30"/>
      <c r="B22" s="25" t="s">
        <v>9</v>
      </c>
      <c r="C22" s="20">
        <f>433960.64</f>
        <v>433960.64</v>
      </c>
      <c r="D22" s="20">
        <f>290532.13</f>
        <v>290532.13</v>
      </c>
      <c r="E22" s="26">
        <f t="shared" si="0"/>
        <v>66.948958781146601</v>
      </c>
    </row>
    <row r="23" spans="1:5" ht="28.5" customHeight="1">
      <c r="A23" s="30"/>
      <c r="B23" s="25" t="s">
        <v>10</v>
      </c>
      <c r="C23" s="20">
        <f>1354174.38</f>
        <v>1354174.38</v>
      </c>
      <c r="D23" s="20">
        <f>1354174.38</f>
        <v>1354174.38</v>
      </c>
      <c r="E23" s="26">
        <f t="shared" si="0"/>
        <v>100</v>
      </c>
    </row>
    <row r="24" spans="1:5" ht="28.5" customHeight="1">
      <c r="A24" s="30" t="s">
        <v>18</v>
      </c>
      <c r="B24" s="22" t="s">
        <v>19</v>
      </c>
      <c r="C24" s="23">
        <f>1838522</f>
        <v>1838522</v>
      </c>
      <c r="D24" s="23">
        <f>2021855.58</f>
        <v>2021855.58</v>
      </c>
      <c r="E24" s="24">
        <f t="shared" si="0"/>
        <v>109.97179147162777</v>
      </c>
    </row>
    <row r="25" spans="1:5" ht="28.5" customHeight="1">
      <c r="A25" s="30"/>
      <c r="B25" s="25" t="s">
        <v>9</v>
      </c>
      <c r="C25" s="20">
        <f>1838522</f>
        <v>1838522</v>
      </c>
      <c r="D25" s="20">
        <f>1766855.58</f>
        <v>1766855.58</v>
      </c>
      <c r="E25" s="26">
        <f t="shared" si="0"/>
        <v>96.101954722325871</v>
      </c>
    </row>
    <row r="26" spans="1:5" ht="28.5" customHeight="1">
      <c r="A26" s="30"/>
      <c r="B26" s="25" t="s">
        <v>10</v>
      </c>
      <c r="C26" s="20">
        <f>0</f>
        <v>0</v>
      </c>
      <c r="D26" s="20">
        <f>255000</f>
        <v>255000</v>
      </c>
      <c r="E26" s="26" t="str">
        <f t="shared" si="0"/>
        <v>-</v>
      </c>
    </row>
    <row r="27" spans="1:5" ht="28.5" customHeight="1">
      <c r="A27" s="30" t="s">
        <v>20</v>
      </c>
      <c r="B27" s="22" t="s">
        <v>21</v>
      </c>
      <c r="C27" s="23">
        <f t="shared" ref="C27:D29" si="1">C12-C15-C18-C21-C24</f>
        <v>8781384.9600000009</v>
      </c>
      <c r="D27" s="23">
        <f t="shared" si="1"/>
        <v>8535276.129999999</v>
      </c>
      <c r="E27" s="24">
        <f t="shared" si="0"/>
        <v>97.197380241032022</v>
      </c>
    </row>
    <row r="28" spans="1:5" ht="28.5" customHeight="1">
      <c r="A28" s="30"/>
      <c r="B28" s="25" t="s">
        <v>9</v>
      </c>
      <c r="C28" s="20">
        <f t="shared" si="1"/>
        <v>8781384.9600000009</v>
      </c>
      <c r="D28" s="20">
        <f t="shared" si="1"/>
        <v>8535276.129999999</v>
      </c>
      <c r="E28" s="26">
        <f t="shared" si="0"/>
        <v>97.197380241032022</v>
      </c>
    </row>
    <row r="29" spans="1:5" ht="28.5" customHeight="1">
      <c r="A29" s="34"/>
      <c r="B29" s="27" t="s">
        <v>10</v>
      </c>
      <c r="C29" s="28">
        <f t="shared" si="1"/>
        <v>0</v>
      </c>
      <c r="D29" s="28">
        <f t="shared" si="1"/>
        <v>0</v>
      </c>
      <c r="E29" s="29" t="str">
        <f t="shared" si="0"/>
        <v>-</v>
      </c>
    </row>
  </sheetData>
  <mergeCells count="19">
    <mergeCell ref="A14:B14"/>
    <mergeCell ref="C1:E1"/>
    <mergeCell ref="C2:E2"/>
    <mergeCell ref="A4:E4"/>
    <mergeCell ref="A5:A7"/>
    <mergeCell ref="B5:B7"/>
    <mergeCell ref="C5:C7"/>
    <mergeCell ref="D5:D7"/>
    <mergeCell ref="E5:E7"/>
    <mergeCell ref="A9:B9"/>
    <mergeCell ref="A10:B10"/>
    <mergeCell ref="A11:B11"/>
    <mergeCell ref="A12:B12"/>
    <mergeCell ref="A13:B13"/>
    <mergeCell ref="A15:A17"/>
    <mergeCell ref="A18:A20"/>
    <mergeCell ref="A21:A23"/>
    <mergeCell ref="A24:A26"/>
    <mergeCell ref="A27:A29"/>
  </mergeCells>
  <printOptions horizontalCentered="1"/>
  <pageMargins left="0.59055118110236227" right="0.59055118110236227" top="0.78740157480314965" bottom="0.78740157480314965" header="0.51181102362204722" footer="0.51181102362204722"/>
  <pageSetup paperSize="9" scale="59" orientation="portrait" r:id="rId1"/>
  <headerFooter differentFirst="1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Doch_Dotacje cel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Zofia Oświęcimska</dc:creator>
  <cp:lastModifiedBy>Zofia Oświęcimska</cp:lastModifiedBy>
  <cp:lastPrinted>2025-05-14T06:27:24Z</cp:lastPrinted>
  <dcterms:created xsi:type="dcterms:W3CDTF">2025-05-12T12:00:57Z</dcterms:created>
  <dcterms:modified xsi:type="dcterms:W3CDTF">2025-05-14T06:27:25Z</dcterms:modified>
</cp:coreProperties>
</file>