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90" yWindow="1290" windowWidth="24000" windowHeight="10035" activeTab="24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  <sheet name="II.1.11" sheetId="26" r:id="rId20"/>
    <sheet name=" II.1.12 i II 1. 14" sheetId="27" r:id="rId21"/>
    <sheet name="II.1.13" sheetId="28" r:id="rId22"/>
    <sheet name="II.2.1" sheetId="30" r:id="rId23"/>
    <sheet name="II.2.2" sheetId="31" r:id="rId24"/>
    <sheet name="Bilans" sheetId="15" r:id="rId25"/>
    <sheet name="Budzet" sheetId="16" r:id="rId26"/>
    <sheet name="Bil. Skon." sheetId="17" r:id="rId27"/>
    <sheet name="RZIS" sheetId="22" r:id="rId28"/>
    <sheet name="ZZFJ" sheetId="20" r:id="rId29"/>
    <sheet name="Dane o jednostce" sheetId="5" r:id="rId30"/>
  </sheets>
  <externalReferences>
    <externalReference r:id="rId31"/>
    <externalReference r:id="rId32"/>
    <externalReference r:id="rId33"/>
    <externalReference r:id="rId34"/>
  </externalReferences>
  <definedNames>
    <definedName name="_xlnm.Print_Area" localSheetId="18">'Tabela 18 '!$A$1:$F$24</definedName>
    <definedName name="OLE_LINK1" localSheetId="0">'Dane  STAROSTWO'!$B$63</definedName>
    <definedName name="OLE_LINK1" localSheetId="29">'Dane o jednostce'!$B$63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42" l="1"/>
  <c r="G6" i="13"/>
  <c r="H6" i="13" s="1"/>
  <c r="F12" i="12"/>
  <c r="F8" i="12"/>
  <c r="F10" i="13" l="1"/>
  <c r="E10" i="13"/>
  <c r="D10" i="13"/>
  <c r="C10" i="13"/>
  <c r="D12" i="12" l="1"/>
  <c r="C7" i="29" l="1"/>
  <c r="E8" i="9" l="1"/>
  <c r="F8" i="9"/>
  <c r="G8" i="9"/>
  <c r="I8" i="9"/>
  <c r="J8" i="9"/>
  <c r="K8" i="9"/>
  <c r="M8" i="9"/>
  <c r="N8" i="9"/>
  <c r="O8" i="9"/>
  <c r="E9" i="9"/>
  <c r="F9" i="9"/>
  <c r="G9" i="9"/>
  <c r="H9" i="9"/>
  <c r="H8" i="9" s="1"/>
  <c r="I9" i="9"/>
  <c r="J9" i="9"/>
  <c r="K9" i="9"/>
  <c r="L9" i="9"/>
  <c r="L8" i="9" s="1"/>
  <c r="M9" i="9"/>
  <c r="N9" i="9"/>
  <c r="O9" i="9"/>
  <c r="D8" i="9"/>
  <c r="D9" i="9"/>
  <c r="D45" i="42" l="1"/>
  <c r="D59" i="42"/>
  <c r="D56" i="42"/>
  <c r="D54" i="42"/>
  <c r="D19" i="42"/>
  <c r="C54" i="42"/>
  <c r="C49" i="42"/>
  <c r="C45" i="42"/>
  <c r="C26" i="42"/>
  <c r="C25" i="42"/>
  <c r="C21" i="42"/>
  <c r="C19" i="42"/>
  <c r="C12" i="42"/>
  <c r="C9" i="42"/>
  <c r="D16" i="32"/>
  <c r="C28" i="42" l="1"/>
  <c r="C59" i="42"/>
  <c r="C9" i="29" l="1"/>
  <c r="C17" i="29" s="1"/>
  <c r="G7" i="13" l="1"/>
  <c r="H7" i="13" s="1"/>
  <c r="E7" i="12"/>
  <c r="M18" i="34"/>
  <c r="I15" i="34"/>
  <c r="I13" i="34"/>
  <c r="D15" i="34"/>
  <c r="E12" i="12" l="1"/>
  <c r="F7" i="12"/>
  <c r="K12" i="34"/>
  <c r="D13" i="34"/>
  <c r="D12" i="34"/>
  <c r="H6" i="9"/>
  <c r="M16" i="9"/>
  <c r="D16" i="9"/>
  <c r="J15" i="9"/>
  <c r="J13" i="9"/>
  <c r="O10" i="9"/>
  <c r="M10" i="9"/>
  <c r="I10" i="9"/>
  <c r="D28" i="42" l="1"/>
  <c r="C8" i="41" l="1"/>
  <c r="E15" i="37"/>
  <c r="C15" i="37"/>
  <c r="G8" i="13"/>
  <c r="H8" i="13" s="1"/>
  <c r="D12" i="41" l="1"/>
  <c r="E12" i="41"/>
  <c r="F12" i="41"/>
  <c r="G12" i="41"/>
  <c r="H12" i="41"/>
  <c r="C12" i="41"/>
  <c r="F13" i="41" l="1"/>
  <c r="C16" i="32"/>
  <c r="N16" i="9" l="1"/>
  <c r="H16" i="9"/>
  <c r="N12" i="9"/>
  <c r="D24" i="38" l="1"/>
  <c r="C24" i="38"/>
  <c r="H10" i="13" l="1"/>
  <c r="G10" i="13"/>
  <c r="N10" i="9"/>
  <c r="H10" i="9"/>
  <c r="N7" i="9"/>
  <c r="O7" i="9" s="1"/>
  <c r="M13" i="34" l="1"/>
  <c r="K13" i="34"/>
  <c r="G13" i="34"/>
  <c r="D9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L13" i="34" l="1"/>
  <c r="O13" i="9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N13" i="34" l="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I23" i="36" s="1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K6" i="34" l="1"/>
  <c r="K7" i="34"/>
  <c r="K10" i="34"/>
  <c r="K11" i="34"/>
  <c r="K14" i="34"/>
  <c r="K15" i="34"/>
  <c r="K16" i="34"/>
  <c r="K17" i="34"/>
  <c r="G6" i="34"/>
  <c r="G7" i="34"/>
  <c r="G10" i="34"/>
  <c r="G11" i="34"/>
  <c r="G12" i="34"/>
  <c r="G14" i="34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15" i="9"/>
  <c r="N17" i="9"/>
  <c r="H11" i="9"/>
  <c r="H12" i="9"/>
  <c r="H14" i="9"/>
  <c r="H15" i="9"/>
  <c r="O16" i="9"/>
  <c r="H17" i="9"/>
  <c r="K5" i="9"/>
  <c r="L5" i="9"/>
  <c r="M5" i="9"/>
  <c r="D5" i="9"/>
  <c r="E5" i="9"/>
  <c r="F5" i="9"/>
  <c r="G5" i="9"/>
  <c r="I5" i="9"/>
  <c r="J5" i="9"/>
  <c r="O17" i="9" l="1"/>
  <c r="O14" i="9"/>
  <c r="G5" i="34"/>
  <c r="K5" i="34"/>
  <c r="O12" i="9"/>
  <c r="K9" i="34"/>
  <c r="G9" i="34"/>
  <c r="O15" i="9"/>
  <c r="M5" i="34"/>
  <c r="O11" i="9"/>
  <c r="M8" i="34"/>
  <c r="L10" i="34"/>
  <c r="L12" i="34"/>
  <c r="L7" i="34"/>
  <c r="N7" i="34" s="1"/>
  <c r="G8" i="34"/>
  <c r="L15" i="34"/>
  <c r="L14" i="34"/>
  <c r="N14" i="34" s="1"/>
  <c r="L6" i="34"/>
  <c r="N6" i="34" s="1"/>
  <c r="L11" i="34"/>
  <c r="L16" i="34"/>
  <c r="N16" i="34" s="1"/>
  <c r="L17" i="34"/>
  <c r="I8" i="34"/>
  <c r="K8" i="34" s="1"/>
  <c r="N5" i="9"/>
  <c r="H5" i="9"/>
  <c r="D8" i="32"/>
  <c r="C8" i="32"/>
  <c r="D18" i="31"/>
  <c r="D19" i="31"/>
  <c r="D23" i="31"/>
  <c r="D12" i="31"/>
  <c r="C23" i="31"/>
  <c r="C19" i="31"/>
  <c r="C12" i="31"/>
  <c r="D12" i="30"/>
  <c r="G11" i="30"/>
  <c r="G10" i="30"/>
  <c r="G9" i="30"/>
  <c r="G8" i="30"/>
  <c r="G7" i="30"/>
  <c r="G6" i="30"/>
  <c r="F5" i="30"/>
  <c r="F12" i="30" s="1"/>
  <c r="E5" i="30"/>
  <c r="E12" i="30" s="1"/>
  <c r="D5" i="30"/>
  <c r="C5" i="30"/>
  <c r="G5" i="30" s="1"/>
  <c r="G12" i="30" s="1"/>
  <c r="D17" i="28"/>
  <c r="C17" i="28"/>
  <c r="D7" i="28"/>
  <c r="D6" i="28" s="1"/>
  <c r="C7" i="28"/>
  <c r="C6" i="28" s="1"/>
  <c r="D11" i="27"/>
  <c r="C11" i="27"/>
  <c r="D5" i="27"/>
  <c r="C5" i="27"/>
  <c r="L5" i="34" l="1"/>
  <c r="N17" i="34"/>
  <c r="D30" i="31"/>
  <c r="C30" i="31"/>
  <c r="C12" i="30"/>
  <c r="N15" i="34"/>
  <c r="N11" i="34"/>
  <c r="L9" i="34"/>
  <c r="N12" i="34"/>
  <c r="O5" i="9"/>
  <c r="N5" i="34" s="1"/>
  <c r="N10" i="34"/>
  <c r="L8" i="34"/>
  <c r="G33" i="22"/>
  <c r="G21" i="22"/>
  <c r="G13" i="22"/>
  <c r="G32" i="22" s="1"/>
  <c r="H25" i="20"/>
  <c r="D25" i="20"/>
  <c r="H14" i="20"/>
  <c r="D14" i="20"/>
  <c r="L38" i="17"/>
  <c r="K38" i="17"/>
  <c r="E38" i="17"/>
  <c r="B38" i="17"/>
  <c r="L36" i="17"/>
  <c r="L32" i="17" s="1"/>
  <c r="L30" i="17" s="1"/>
  <c r="K36" i="17"/>
  <c r="K32" i="17"/>
  <c r="K30" i="17" s="1"/>
  <c r="E27" i="17"/>
  <c r="B27" i="17"/>
  <c r="L22" i="17"/>
  <c r="K22" i="17"/>
  <c r="L21" i="17"/>
  <c r="L17" i="17" s="1"/>
  <c r="L11" i="17" s="1"/>
  <c r="L51" i="17" s="1"/>
  <c r="K21" i="17"/>
  <c r="K17" i="17" s="1"/>
  <c r="E16" i="17"/>
  <c r="E11" i="17" s="1"/>
  <c r="E51" i="17" s="1"/>
  <c r="B16" i="17"/>
  <c r="B11" i="17" s="1"/>
  <c r="B51" i="17" s="1"/>
  <c r="R20" i="16"/>
  <c r="R18" i="16" s="1"/>
  <c r="P20" i="16"/>
  <c r="P18" i="16" s="1"/>
  <c r="G17" i="16"/>
  <c r="G15" i="16" s="1"/>
  <c r="D17" i="16"/>
  <c r="D15" i="16" s="1"/>
  <c r="R10" i="16"/>
  <c r="P10" i="16"/>
  <c r="G10" i="16"/>
  <c r="D10" i="16"/>
  <c r="R9" i="16"/>
  <c r="R34" i="16" s="1"/>
  <c r="P9" i="16"/>
  <c r="G9" i="16"/>
  <c r="D9" i="16"/>
  <c r="N9" i="34" l="1"/>
  <c r="N8" i="34"/>
  <c r="K11" i="17"/>
  <c r="K51" i="17" s="1"/>
  <c r="G34" i="16"/>
  <c r="D34" i="16"/>
  <c r="P34" i="16"/>
  <c r="E45" i="15"/>
  <c r="E43" i="15" s="1"/>
  <c r="B45" i="15"/>
  <c r="L43" i="15"/>
  <c r="L28" i="15" s="1"/>
  <c r="L24" i="15" s="1"/>
  <c r="K43" i="15"/>
  <c r="K28" i="15" s="1"/>
  <c r="K24" i="15" s="1"/>
  <c r="B43" i="15"/>
  <c r="E34" i="15"/>
  <c r="B34" i="15"/>
  <c r="E16" i="15"/>
  <c r="B16" i="15"/>
  <c r="B15" i="15" s="1"/>
  <c r="L15" i="15"/>
  <c r="K15" i="15"/>
  <c r="E15" i="15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<sst xmlns="http://schemas.openxmlformats.org/spreadsheetml/2006/main" count="1322" uniqueCount="780">
  <si>
    <t>Lp.</t>
  </si>
  <si>
    <t>Okres wymagalności</t>
  </si>
  <si>
    <t>Razem</t>
  </si>
  <si>
    <t>Zwiększenia</t>
  </si>
  <si>
    <t>Zmniejszenia</t>
  </si>
  <si>
    <t>nabycie</t>
  </si>
  <si>
    <t>Inne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</si>
  <si>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</si>
  <si>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</si>
  <si>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</si>
  <si>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</si>
  <si>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</si>
  <si>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</si>
  <si>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</si>
  <si>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</si>
  <si>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</si>
  <si>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</si>
  <si>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</si>
  <si>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</si>
  <si>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</si>
  <si>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</si>
  <si>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</si>
  <si>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</si>
  <si>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</si>
  <si>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</si>
  <si>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</si>
  <si>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</si>
  <si>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</si>
  <si>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</si>
  <si>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</si>
  <si>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</si>
  <si>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</si>
  <si>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</si>
  <si>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</si>
  <si>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</si>
  <si>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</si>
  <si>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d</t>
  </si>
  <si>
    <t>e</t>
  </si>
  <si>
    <t>f</t>
  </si>
  <si>
    <t>likwidacja</t>
  </si>
  <si>
    <t>4</t>
  </si>
  <si>
    <t>Stan na 31.12.2018 r.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</si>
  <si>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</si>
  <si>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</si>
  <si>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</si>
  <si>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</si>
  <si>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</si>
  <si>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</si>
  <si>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</si>
  <si>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</si>
  <si>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</si>
  <si>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</si>
  <si>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</si>
  <si>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</si>
  <si>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</si>
  <si>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</si>
  <si>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</si>
  <si>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</si>
  <si>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</si>
  <si>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</si>
  <si>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</si>
  <si>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</si>
  <si>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</si>
  <si>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</si>
  <si>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</si>
  <si>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</si>
  <si>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</si>
  <si>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</si>
  <si>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</si>
  <si>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</si>
  <si>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</si>
  <si>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</si>
  <si>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</si>
  <si>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</si>
  <si>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</si>
  <si>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</si>
  <si>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</si>
  <si>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</si>
  <si>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</si>
  <si>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</si>
  <si>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</si>
  <si>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</si>
  <si>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</si>
  <si>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</si>
  <si>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</si>
  <si>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</si>
  <si>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</si>
  <si>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</si>
  <si>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</si>
  <si>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</si>
  <si>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</si>
  <si>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</si>
  <si>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</si>
  <si>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</si>
  <si>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 xml:space="preserve"> Nazwa i adres 
 jednostki sprawozdawczej</t>
  </si>
  <si>
    <t>BILANS
jednostki budżetowej
lub samorządowego zakładu
 budżetowego</t>
  </si>
  <si>
    <t xml:space="preserve"> Adresat</t>
  </si>
  <si>
    <t xml:space="preserve"> Numer identyfikacyjny REGON</t>
  </si>
  <si>
    <t>sporządzony na dzień</t>
  </si>
  <si>
    <t>r.</t>
  </si>
  <si>
    <t xml:space="preserve"> Wysłać bez pisma przewodniego</t>
  </si>
  <si>
    <t>AKTYWA</t>
  </si>
  <si>
    <t>Stan na
początek roku</t>
  </si>
  <si>
    <t>Stan na
koniec roku</t>
  </si>
  <si>
    <t>PASYWA</t>
  </si>
  <si>
    <t xml:space="preserve"> A. Aktywa trwałe</t>
  </si>
  <si>
    <t/>
  </si>
  <si>
    <t xml:space="preserve"> A. Fundusz</t>
  </si>
  <si>
    <t xml:space="preserve"> I. Wartości niematerialne</t>
  </si>
  <si>
    <t xml:space="preserve"> I. Fundusz jednostki</t>
  </si>
  <si>
    <t xml:space="preserve"> i prawne</t>
  </si>
  <si>
    <t xml:space="preserve"> II. Rzeczowe aktywa trwałe</t>
  </si>
  <si>
    <t xml:space="preserve"> II. Wynik finansowy netto (+,–)</t>
  </si>
  <si>
    <t xml:space="preserve"> 1. Środki trwałe</t>
  </si>
  <si>
    <t xml:space="preserve"> 1. Zysk netto (+)</t>
  </si>
  <si>
    <t xml:space="preserve"> 1.1. Grunty</t>
  </si>
  <si>
    <t xml:space="preserve"> 2. Strata netto (–)</t>
  </si>
  <si>
    <t xml:space="preserve"> 1.1.1. Grunty stanowiące </t>
  </si>
  <si>
    <t xml:space="preserve"> III. Odpisy z wyniku</t>
  </si>
  <si>
    <r>
      <t xml:space="preserve"> </t>
    </r>
    <r>
      <rPr>
        <sz val="6"/>
        <rFont val="Times New Roman"/>
        <family val="1"/>
        <charset val="238"/>
      </rPr>
      <t xml:space="preserve">   </t>
    </r>
    <r>
      <rPr>
        <sz val="10"/>
        <rFont val="Times New Roman"/>
        <family val="1"/>
        <charset val="238"/>
      </rPr>
      <t>własność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jednostki
</t>
    </r>
    <r>
      <rPr>
        <sz val="6"/>
        <rFont val="Times New Roman"/>
        <family val="1"/>
        <charset val="238"/>
      </rPr>
      <t xml:space="preserve">    </t>
    </r>
    <r>
      <rPr>
        <sz val="10"/>
        <rFont val="Times New Roman"/>
        <family val="1"/>
        <charset val="238"/>
      </rPr>
      <t>samorządu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terytorialnego,
</t>
    </r>
    <r>
      <rPr>
        <sz val="6"/>
        <rFont val="Times New Roman"/>
        <family val="1"/>
        <charset val="238"/>
      </rPr>
      <t xml:space="preserve">    </t>
    </r>
    <r>
      <rPr>
        <sz val="10"/>
        <rFont val="Times New Roman"/>
        <family val="1"/>
        <charset val="238"/>
      </rPr>
      <t>przekazane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w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użytkowanie
</t>
    </r>
    <r>
      <rPr>
        <sz val="6"/>
        <rFont val="Times New Roman"/>
        <family val="1"/>
        <charset val="238"/>
      </rPr>
      <t xml:space="preserve">    </t>
    </r>
    <r>
      <rPr>
        <sz val="10"/>
        <rFont val="Times New Roman"/>
        <family val="1"/>
        <charset val="238"/>
      </rPr>
      <t>wieczyste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innym</t>
    </r>
    <r>
      <rPr>
        <sz val="6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podmiotom</t>
    </r>
  </si>
  <si>
    <t xml:space="preserve">        finansowego (nadwyżka
        środków obrotowych) (–)</t>
  </si>
  <si>
    <t xml:space="preserve"> 1.2. Budynki, lokale i obiekty</t>
  </si>
  <si>
    <t xml:space="preserve"> IV. Fundusz mienia</t>
  </si>
  <si>
    <t xml:space="preserve"> inżynierii lądowej i wodnej</t>
  </si>
  <si>
    <t xml:space="preserve"> zlikwidowanych jednostek</t>
  </si>
  <si>
    <t xml:space="preserve"> 1.3. Urządzenia techniczne</t>
  </si>
  <si>
    <t xml:space="preserve"> B. Fundusze placówek</t>
  </si>
  <si>
    <t xml:space="preserve"> i maszyny</t>
  </si>
  <si>
    <t xml:space="preserve"> C. Państwowe fundusze celowe</t>
  </si>
  <si>
    <t xml:space="preserve"> 1.4. Środki transportu</t>
  </si>
  <si>
    <t xml:space="preserve"> D. Zobowiązania i rezerwy</t>
  </si>
  <si>
    <t xml:space="preserve"> na zobowiązania</t>
  </si>
  <si>
    <t xml:space="preserve"> 1.5. Inne środki trwałe</t>
  </si>
  <si>
    <t xml:space="preserve"> I. Zobowiązania</t>
  </si>
  <si>
    <t xml:space="preserve"> długoterminowe</t>
  </si>
  <si>
    <t xml:space="preserve"> 2. Środki trwałe w budowie</t>
  </si>
  <si>
    <t xml:space="preserve"> II. Zobowiązania</t>
  </si>
  <si>
    <t xml:space="preserve"> (inwestycje)</t>
  </si>
  <si>
    <t xml:space="preserve"> krótkoterminowe</t>
  </si>
  <si>
    <t xml:space="preserve"> 3. Zaliczki na środki trwałe</t>
  </si>
  <si>
    <t xml:space="preserve"> 1. Zobowiązania z tytułu</t>
  </si>
  <si>
    <t xml:space="preserve"> w budowie (inwestycje)</t>
  </si>
  <si>
    <t xml:space="preserve"> dostaw i usług</t>
  </si>
  <si>
    <t xml:space="preserve"> III. Należności</t>
  </si>
  <si>
    <t xml:space="preserve"> 2. Zobowiązania wobec</t>
  </si>
  <si>
    <t xml:space="preserve"> budżetów</t>
  </si>
  <si>
    <t xml:space="preserve"> IV. Długoterminowe</t>
  </si>
  <si>
    <t xml:space="preserve"> 3. Zobowiązania z tytułu</t>
  </si>
  <si>
    <t xml:space="preserve"> aktywa finansowe</t>
  </si>
  <si>
    <t xml:space="preserve"> ubezpieczeń i innych świadczeń</t>
  </si>
  <si>
    <t xml:space="preserve"> 1. Akcje i udziały</t>
  </si>
  <si>
    <t xml:space="preserve"> 4. Zobowiązania z tytułu</t>
  </si>
  <si>
    <t xml:space="preserve"> wynagrodzeń</t>
  </si>
  <si>
    <t xml:space="preserve"> 2. Inne papiery wartościowe</t>
  </si>
  <si>
    <t xml:space="preserve"> 5. Pozostałe zobowiązania</t>
  </si>
  <si>
    <t xml:space="preserve"> 3. Inne długoterminowe</t>
  </si>
  <si>
    <t xml:space="preserve"> 6. Sumy obce (depozytowe,</t>
  </si>
  <si>
    <t xml:space="preserve"> zabezpieczenie wykonania umów)</t>
  </si>
  <si>
    <t xml:space="preserve"> V. Wartość mienia</t>
  </si>
  <si>
    <t xml:space="preserve"> 7. Rozliczenia z tytułu środków</t>
  </si>
  <si>
    <t xml:space="preserve"> na wydatki budżetowe i z tytułu
 dochodów budżetowych</t>
  </si>
  <si>
    <t xml:space="preserve"> B. Aktywa obrotowe</t>
  </si>
  <si>
    <t xml:space="preserve"> 8. Fundusze specjalne</t>
  </si>
  <si>
    <t xml:space="preserve"> I. Zapasy</t>
  </si>
  <si>
    <t xml:space="preserve"> 8.1. Zakładowy Fundusz </t>
  </si>
  <si>
    <t xml:space="preserve"> Świadczeń Socjalnych</t>
  </si>
  <si>
    <t xml:space="preserve"> 1. Materiały</t>
  </si>
  <si>
    <t xml:space="preserve"> 8.2. Inne fundusze</t>
  </si>
  <si>
    <t xml:space="preserve"> 2. Półprodukty i produkty</t>
  </si>
  <si>
    <t xml:space="preserve"> III. Rezerwy na zobowiązania</t>
  </si>
  <si>
    <t xml:space="preserve"> w toku</t>
  </si>
  <si>
    <t xml:space="preserve"> 3. Produkty gotowe</t>
  </si>
  <si>
    <t xml:space="preserve"> IV. Rozliczenia międzyokresowe</t>
  </si>
  <si>
    <t xml:space="preserve"> 4. Towary</t>
  </si>
  <si>
    <t xml:space="preserve"> II. Należności </t>
  </si>
  <si>
    <t xml:space="preserve"> 1. Należności z tytułu dostaw</t>
  </si>
  <si>
    <t xml:space="preserve"> i usług</t>
  </si>
  <si>
    <t xml:space="preserve"> 2. Należności od budżetów</t>
  </si>
  <si>
    <t xml:space="preserve"> 3. Należności z tytułu </t>
  </si>
  <si>
    <t xml:space="preserve"> 4. Pozostałe należności</t>
  </si>
  <si>
    <t xml:space="preserve"> 5. Rozliczenia z tytułu środków</t>
  </si>
  <si>
    <t xml:space="preserve"> na wydatki budżetowe i z tytułu </t>
  </si>
  <si>
    <t xml:space="preserve"> dochodów budżetowych</t>
  </si>
  <si>
    <t xml:space="preserve"> III. Krótkoterminowe aktywa</t>
  </si>
  <si>
    <t xml:space="preserve"> finansowe</t>
  </si>
  <si>
    <t xml:space="preserve"> 1. Środki pieniężne w kasie</t>
  </si>
  <si>
    <t xml:space="preserve"> 2. Środki pieniężne na </t>
  </si>
  <si>
    <t xml:space="preserve"> rachunkach bankowych</t>
  </si>
  <si>
    <t xml:space="preserve"> 3. Środki pieniężne państwo-</t>
  </si>
  <si>
    <t xml:space="preserve"> wego funduszu celowego</t>
  </si>
  <si>
    <t xml:space="preserve"> 4. Inne środki pieniężne</t>
  </si>
  <si>
    <t xml:space="preserve"> 5. Akcje lub udziały</t>
  </si>
  <si>
    <t xml:space="preserve"> 6. Inne papiery wartościowe</t>
  </si>
  <si>
    <t xml:space="preserve"> 7. Inne krótkoterminowe</t>
  </si>
  <si>
    <t xml:space="preserve"> międzyokresowe</t>
  </si>
  <si>
    <t xml:space="preserve"> Suma aktywów</t>
  </si>
  <si>
    <t>Suma pasywów</t>
  </si>
  <si>
    <t xml:space="preserve"> Nazwa i adres jednostki sprawozdawczej</t>
  </si>
  <si>
    <t>BILANS
z wykonania budżetu jednostki
samorządu terytorialnego</t>
  </si>
  <si>
    <t>Stan na koniec
roku</t>
  </si>
  <si>
    <t>Stan na
początek
roku</t>
  </si>
  <si>
    <t xml:space="preserve"> I. Środki pieniężne</t>
  </si>
  <si>
    <t xml:space="preserve"> 1. Środki pieniężne</t>
  </si>
  <si>
    <t xml:space="preserve"> 1. Zobowiązania finansowe</t>
  </si>
  <si>
    <t xml:space="preserve"> 1.1. Środki pieniężne</t>
  </si>
  <si>
    <t xml:space="preserve"> 1.1. Krótkoterminowe</t>
  </si>
  <si>
    <t xml:space="preserve"> budżetu</t>
  </si>
  <si>
    <t xml:space="preserve"> (do 12 miesięcy)</t>
  </si>
  <si>
    <t xml:space="preserve"> 1.2. Pozostałe środki</t>
  </si>
  <si>
    <t xml:space="preserve"> 1.2. Długoterminowe</t>
  </si>
  <si>
    <t xml:space="preserve"> pieniężne</t>
  </si>
  <si>
    <t xml:space="preserve"> (powyżej 12 miesięcy)</t>
  </si>
  <si>
    <t xml:space="preserve"> II. Należności i rozliczenia</t>
  </si>
  <si>
    <t xml:space="preserve"> 1. Należności finasowe</t>
  </si>
  <si>
    <t xml:space="preserve"> 3. Pozostałe zobowiązania</t>
  </si>
  <si>
    <t xml:space="preserve"> II. Aktywa netto budżetu</t>
  </si>
  <si>
    <t xml:space="preserve"> 1. Wynik wykonania budżetu</t>
  </si>
  <si>
    <t xml:space="preserve"> (+,–)</t>
  </si>
  <si>
    <t xml:space="preserve"> 1.1. Nadwyżka budżetu (+)</t>
  </si>
  <si>
    <t xml:space="preserve"> 3. Pozostałe należności</t>
  </si>
  <si>
    <t xml:space="preserve"> 1.2. Deficyt budżetu (–)</t>
  </si>
  <si>
    <t xml:space="preserve"> i rozliczenia</t>
  </si>
  <si>
    <t xml:space="preserve"> 1.3. Niewykonane wydatki (–)</t>
  </si>
  <si>
    <t xml:space="preserve"> 2. Wynik na operacjach</t>
  </si>
  <si>
    <t xml:space="preserve"> niekasowych (+,–)</t>
  </si>
  <si>
    <t xml:space="preserve"> 3. Rezerwa na niewygasające</t>
  </si>
  <si>
    <t xml:space="preserve"> wydatki</t>
  </si>
  <si>
    <t xml:space="preserve"> 4. Środki z prywatyzacji</t>
  </si>
  <si>
    <t xml:space="preserve"> 5. Skumulowany wynik</t>
  </si>
  <si>
    <t xml:space="preserve"> budżetu (+,–)</t>
  </si>
  <si>
    <t xml:space="preserve"> III. Rozliczenia
       międzyokresowe</t>
  </si>
  <si>
    <r>
      <t xml:space="preserve"> III. Rozliczenia
       </t>
    </r>
    <r>
      <rPr>
        <b/>
        <sz val="6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>międzyokresowe</t>
    </r>
  </si>
  <si>
    <t xml:space="preserve"> Suma pasywów</t>
  </si>
  <si>
    <t xml:space="preserve"> (skarbnik)</t>
  </si>
  <si>
    <t>(rok, miesiąc, dzień)</t>
  </si>
  <si>
    <t>(zarząd)</t>
  </si>
  <si>
    <t>SKONSOLIDOWANY BILANS
jednostki samorządu
terytorialnego</t>
  </si>
  <si>
    <t>signform</t>
  </si>
  <si>
    <t xml:space="preserve"> I. Fundusze jednostek</t>
  </si>
  <si>
    <t xml:space="preserve"> II. Wartość firmy jednostek</t>
  </si>
  <si>
    <t xml:space="preserve"> II. Skumulowany wynik</t>
  </si>
  <si>
    <t xml:space="preserve"> podporządkowanych</t>
  </si>
  <si>
    <t xml:space="preserve"> III. Rzeczowe aktywa trwałe</t>
  </si>
  <si>
    <t xml:space="preserve"> III. Wynik budżetu (+,–)</t>
  </si>
  <si>
    <t xml:space="preserve"> IV. Wyniki finansowe roku</t>
  </si>
  <si>
    <t xml:space="preserve"> bieżącego</t>
  </si>
  <si>
    <t xml:space="preserve"> 1.1. Zysk netto</t>
  </si>
  <si>
    <t xml:space="preserve"> 1.3. Pozostałe środki trwałe</t>
  </si>
  <si>
    <t xml:space="preserve"> 1.2. Strata netto (–)</t>
  </si>
  <si>
    <t xml:space="preserve"> 1.4. Środki trwałe w budowie</t>
  </si>
  <si>
    <t xml:space="preserve"> V. Wyniki finansowe lat</t>
  </si>
  <si>
    <t xml:space="preserve"> ubiegłych</t>
  </si>
  <si>
    <t xml:space="preserve"> 1.5. Środki przekazane na </t>
  </si>
  <si>
    <t xml:space="preserve"> poczet środków trwałych </t>
  </si>
  <si>
    <t xml:space="preserve"> w budowie (inwestycji)</t>
  </si>
  <si>
    <t xml:space="preserve"> IV. Długoterminowe aktywa</t>
  </si>
  <si>
    <t xml:space="preserve"> 1.1. Akcje i udziały</t>
  </si>
  <si>
    <t xml:space="preserve"> VI. Kapitały mniejszości</t>
  </si>
  <si>
    <t xml:space="preserve"> 1.2. Papiery wartościowe</t>
  </si>
  <si>
    <t xml:space="preserve"> VII. Pozostałe pozycje</t>
  </si>
  <si>
    <t xml:space="preserve"> 1.3. Inne</t>
  </si>
  <si>
    <t xml:space="preserve"> B. Zobowiązania</t>
  </si>
  <si>
    <t xml:space="preserve"> V. Należności finansowe</t>
  </si>
  <si>
    <t xml:space="preserve"> I. Zobowiązania finansowe</t>
  </si>
  <si>
    <t xml:space="preserve"> VI. Wartość mienia</t>
  </si>
  <si>
    <t xml:space="preserve"> II. Pozostałe zobowiązania</t>
  </si>
  <si>
    <t xml:space="preserve"> C. Zobowiązania krótkotermi-</t>
  </si>
  <si>
    <t xml:space="preserve"> nowe i fundusze specjalne</t>
  </si>
  <si>
    <t xml:space="preserve"> II. Należności i roszczenia</t>
  </si>
  <si>
    <t xml:space="preserve"> III. Należności finansowe</t>
  </si>
  <si>
    <t xml:space="preserve"> IV. Środki pieniężne</t>
  </si>
  <si>
    <t xml:space="preserve"> IV. Fundusze specjalne</t>
  </si>
  <si>
    <t xml:space="preserve"> V. Krótkoterminowe</t>
  </si>
  <si>
    <t xml:space="preserve"> D. Rozliczenia </t>
  </si>
  <si>
    <t xml:space="preserve"> papiery wartościowe</t>
  </si>
  <si>
    <t xml:space="preserve"> C. Rozliczenia</t>
  </si>
  <si>
    <t xml:space="preserve"> E. Ujemna wartość firmy</t>
  </si>
  <si>
    <t xml:space="preserve"> jednostek podporządkowanych</t>
  </si>
  <si>
    <t>(skarbnik)</t>
  </si>
  <si>
    <t>© www.signform.pl Sp. z o.o., producent aktywnych formularzy, e-mail: biuro@signform.pl</t>
  </si>
  <si>
    <t>RACHUNEK ZYSKÓW I STRAT JEDNOSTKI BUDŻETOWEJ LUB SAMORZĄDOWEGO ZAKŁADU BUDŻETOWEGO (WARIANT PORÓWNAWCZY)</t>
  </si>
  <si>
    <t>Nazwa i adres jednostki sprawozdawczej</t>
  </si>
  <si>
    <t xml:space="preserve">
Rachunek zysków i strat
jednostki
(wariant porównawczy)</t>
  </si>
  <si>
    <t>Adresat</t>
  </si>
  <si>
    <t>Numer identyfikacyjny REGON</t>
  </si>
  <si>
    <t>Stan na koniec
roku poprzedniego</t>
  </si>
  <si>
    <t>Stan na koniec
roku bieżącego</t>
  </si>
  <si>
    <t xml:space="preserve"> A.</t>
  </si>
  <si>
    <t>Przychody netto z podstawowej działalności operacyjnej</t>
  </si>
  <si>
    <t xml:space="preserve"> I.</t>
  </si>
  <si>
    <t>Przychody netto ze sprzedaży produktów</t>
  </si>
  <si>
    <t xml:space="preserve"> II.</t>
  </si>
  <si>
    <t>Zmiana stanu produktów (zwiększenie − wartość dodatnia,</t>
  </si>
  <si>
    <t>zmniejszenie − wartość ujemna)</t>
  </si>
  <si>
    <t xml:space="preserve"> III.</t>
  </si>
  <si>
    <t>Koszt wytworzenia produktów na własne potrzeby jednostki</t>
  </si>
  <si>
    <t xml:space="preserve"> IV.</t>
  </si>
  <si>
    <t>Przychody netto ze sprzedaży towarów i materiałów</t>
  </si>
  <si>
    <t xml:space="preserve"> V.</t>
  </si>
  <si>
    <t>Dotacje na finansowanie działalności podstawowej</t>
  </si>
  <si>
    <t xml:space="preserve"> VI.</t>
  </si>
  <si>
    <t>Przychody z tytutu dochodów budżetowych</t>
  </si>
  <si>
    <t xml:space="preserve"> B.</t>
  </si>
  <si>
    <t>Koszty działalności operacyjnej</t>
  </si>
  <si>
    <t>Amortyzacja</t>
  </si>
  <si>
    <t>Zużycie materiałów i energii</t>
  </si>
  <si>
    <t>Usługi obce</t>
  </si>
  <si>
    <t>Podatki i opłaty</t>
  </si>
  <si>
    <t>Wynagrodzenia</t>
  </si>
  <si>
    <t>Ubezpieczenia społeczne i inne świadczenia dla pracowników</t>
  </si>
  <si>
    <t xml:space="preserve"> VII.</t>
  </si>
  <si>
    <t>Pozostałe koszty rodzajowe</t>
  </si>
  <si>
    <t xml:space="preserve"> VIII.</t>
  </si>
  <si>
    <t>Wartość sprzedanych towarów i materiałów</t>
  </si>
  <si>
    <t xml:space="preserve"> IX.</t>
  </si>
  <si>
    <t>Inne świadczenia finansowane z budżetu</t>
  </si>
  <si>
    <t xml:space="preserve"> X.</t>
  </si>
  <si>
    <t>Pozostałe obciążenia</t>
  </si>
  <si>
    <t xml:space="preserve"> C.</t>
  </si>
  <si>
    <t>Zysk (strata) z działalności podstawowej (A-B)</t>
  </si>
  <si>
    <t xml:space="preserve"> D.</t>
  </si>
  <si>
    <t>Pozostałe przychody operacyjne</t>
  </si>
  <si>
    <t>ZESTAWIENIE ZMIAN W FUNDUSZU JEDNOSTKI BUDŻETOWEJ LUB SAMORZĄDOWEGO ZAKŁADU
BUDŻETOWEGO</t>
  </si>
  <si>
    <t xml:space="preserve">
Zestawienie zmian
w funduszu jednostki</t>
  </si>
  <si>
    <t>sporządzone na dzień</t>
  </si>
  <si>
    <t>Fundusz jednostki na początek okresu (BO)</t>
  </si>
  <si>
    <t xml:space="preserve"> 1.</t>
  </si>
  <si>
    <t>Zwiększenia funduszu (z tytułu)</t>
  </si>
  <si>
    <t xml:space="preserve"> 1.1.</t>
  </si>
  <si>
    <t>Zysk bilansowy za rok ubiegły</t>
  </si>
  <si>
    <t xml:space="preserve"> 1.2.</t>
  </si>
  <si>
    <t>Zrealizowane wydatki budżetowe</t>
  </si>
  <si>
    <t xml:space="preserve"> 1.3.</t>
  </si>
  <si>
    <t>Zrealizowane płatności ze środków europejskich</t>
  </si>
  <si>
    <t xml:space="preserve"> 1.4.</t>
  </si>
  <si>
    <t>Środki na inwestycje</t>
  </si>
  <si>
    <t xml:space="preserve"> 1.5.</t>
  </si>
  <si>
    <t>Aktualizacja wyceny środków trwałych</t>
  </si>
  <si>
    <t xml:space="preserve"> 1.6.
</t>
  </si>
  <si>
    <t>Nieodpłatnie otrzymane środki trwałe i środki trwałe w budowie
oraz wartości niematerialne i prawne</t>
  </si>
  <si>
    <t xml:space="preserve"> 1.7.</t>
  </si>
  <si>
    <t>Aktywa przejęte od zlikwidowanych lub połączonych jednostek</t>
  </si>
  <si>
    <t xml:space="preserve"> 1.8.</t>
  </si>
  <si>
    <t>Aktywa otrzymane w ramach centralnego zaopatrzenia</t>
  </si>
  <si>
    <t xml:space="preserve"> 1.9.</t>
  </si>
  <si>
    <t>Pozostałe odpisy z wyniku finansowego za rok bieżący</t>
  </si>
  <si>
    <t xml:space="preserve"> 1.10.</t>
  </si>
  <si>
    <t>Inne zwiększenia</t>
  </si>
  <si>
    <t xml:space="preserve"> 2.</t>
  </si>
  <si>
    <t>Zmniejszenia funduszu jednostki (z tytułu)</t>
  </si>
  <si>
    <t xml:space="preserve"> 2.1.</t>
  </si>
  <si>
    <t>Strata za rok ubiegły</t>
  </si>
  <si>
    <t xml:space="preserve"> 2.2.</t>
  </si>
  <si>
    <t>Zrealizowane dochody budżetowe</t>
  </si>
  <si>
    <t xml:space="preserve"> 2.3.
</t>
  </si>
  <si>
    <t>Rozliczenie wyniku finansowego i środków obrotowych za rok
ubiegły</t>
  </si>
  <si>
    <t xml:space="preserve"> 2.4.</t>
  </si>
  <si>
    <t>Dotacje i środki na inwestycje</t>
  </si>
  <si>
    <t xml:space="preserve"> 2.5.</t>
  </si>
  <si>
    <t>Aktualizacja środków trwałych</t>
  </si>
  <si>
    <t xml:space="preserve"> 2.6.
</t>
  </si>
  <si>
    <t>Wartość sprzedanych i nieodpłatnie przekazanych środków trwałych i środków trwałych w budowie oraz wartości niematerialnych i prawnych</t>
  </si>
  <si>
    <t xml:space="preserve"> 2.7.</t>
  </si>
  <si>
    <t>Pasywa przejęte od zlikwidowanych lub połączonych jednostek</t>
  </si>
  <si>
    <t xml:space="preserve"> 2.8.</t>
  </si>
  <si>
    <t>Aktywa przekazane w ramach centralnego zaopatrzenia</t>
  </si>
  <si>
    <t xml:space="preserve"> 2.9.</t>
  </si>
  <si>
    <t>Inne zmniejszenia</t>
  </si>
  <si>
    <t>Fundusz jednostki na koniec okresu (BZ)</t>
  </si>
  <si>
    <t>Wynik finansowy netto za rok bieżący (+,–)</t>
  </si>
  <si>
    <t>zysk netto (+)</t>
  </si>
  <si>
    <t>strata netto (–)</t>
  </si>
  <si>
    <t xml:space="preserve"> 3.</t>
  </si>
  <si>
    <t>nadwyżka środków obrotowych</t>
  </si>
  <si>
    <t>Fundusz (II+, –III)</t>
  </si>
  <si>
    <t>(główny księgowy)</t>
  </si>
  <si>
    <t>(kierownik jednostki)</t>
  </si>
  <si>
    <t>Zysk ze zbycia niefinansowych aktywów trwałych</t>
  </si>
  <si>
    <t>Dotacje</t>
  </si>
  <si>
    <t>Inne przychody operacyjne</t>
  </si>
  <si>
    <t xml:space="preserve"> E.</t>
  </si>
  <si>
    <t>Pozostałe koszty operacyjne</t>
  </si>
  <si>
    <t xml:space="preserve"> I.
</t>
  </si>
  <si>
    <t>Koszty inwestycji finansowanych ze środków własnych samorządowych zakładów budżetowych i dochodów jednostek budżetowych gromadzonych na wydzielonym rachunku</t>
  </si>
  <si>
    <t xml:space="preserve"> F.</t>
  </si>
  <si>
    <t>Zysk (strata) z działalności operacyjnej (C+D-E)</t>
  </si>
  <si>
    <t xml:space="preserve"> G.</t>
  </si>
  <si>
    <t>Przychody finansowe</t>
  </si>
  <si>
    <t>Dywidendy i udziały w zyskach</t>
  </si>
  <si>
    <t>Odsetki</t>
  </si>
  <si>
    <t xml:space="preserve"> H.</t>
  </si>
  <si>
    <t>Koszty finansowe</t>
  </si>
  <si>
    <t>Zysk (strata) brutto (F+G−H)</t>
  </si>
  <si>
    <t xml:space="preserve"> J.</t>
  </si>
  <si>
    <t>Podatek dochodowy</t>
  </si>
  <si>
    <t xml:space="preserve"> K.
</t>
  </si>
  <si>
    <t>Pozostałe obowiązkowe zmniejszenia zysku 
(zwiększenia straty)</t>
  </si>
  <si>
    <t xml:space="preserve"> L.</t>
  </si>
  <si>
    <t>Zysk (strata) netto (I-J-K)</t>
  </si>
  <si>
    <t>………….. r.</t>
  </si>
  <si>
    <t>…………………………</t>
  </si>
  <si>
    <t>Stan na koniec                                   roku poprzedniego</t>
  </si>
  <si>
    <t>wykaz jednostek</t>
  </si>
  <si>
    <t>1. zasad aktualizacji wyceny nalezności oraz stosowanych stawek amortyzacji składników majatku trwałego, podanie reguł ustalania wartosci odpisów aktualizujacych (czyli zależnosci wysokości odpisu aktualizukącego od długości okresu zalegania z zaplatą należnosci). jednostka może przyjąć stawki amortyzacji okreslone w ustawie z dnia 15.lutego 1992 r. o pdop (Dz.U. z 2018r. poz. 1036 z późn. zm), lub stawki okreslone przez Zarząd.                                                                                               2. Informacja o przyjetych metodach wyceny składników majatku obrotoweego (wyceny stanu i rozchodu zapasów) oraz tworzenia rezerw.</t>
  </si>
  <si>
    <t>tabela</t>
  </si>
  <si>
    <t>nie dotyczy/ nie wystepują</t>
  </si>
  <si>
    <t>nie dotyczy</t>
  </si>
  <si>
    <t>nie występują</t>
  </si>
  <si>
    <t>przemieszczenia wewnętrzne</t>
  </si>
  <si>
    <t xml:space="preserve"> nie wystepują      (w szczegolności nieruchomości posiadajace wycenę dla potrzeb operacji gosp. Nieruchomosciami)</t>
  </si>
  <si>
    <t>Kwota zabezpieczenia</t>
  </si>
  <si>
    <t>na majątku trwałym</t>
  </si>
  <si>
    <t>na majątku obrotowym</t>
  </si>
  <si>
    <t>Zobowiązania zabezpieczone na mąjtku</t>
  </si>
  <si>
    <t>Rodzaj zobowiazania / zabezpieczenie</t>
  </si>
  <si>
    <t xml:space="preserve">1. </t>
  </si>
  <si>
    <t>nie uznane przez jednostkę roszczenia skierowane przez kontrahentów na drogę postępowania spornego</t>
  </si>
  <si>
    <t>udzielone poręczenia, w tym wekslowe</t>
  </si>
  <si>
    <t>Należności</t>
  </si>
  <si>
    <t>spisane należności w stosunku do których nie zapadł jeszcze termin przedawnienia</t>
  </si>
  <si>
    <t>otrzymane gwarancje</t>
  </si>
  <si>
    <t>umowy przedwstępne</t>
  </si>
  <si>
    <t>Zobowiązania</t>
  </si>
  <si>
    <t xml:space="preserve"> </t>
  </si>
  <si>
    <t>II.1.12   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</si>
  <si>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II.1.14  łączną kwotę otrzymanych przez jednostkę gwarancji i poręczeń niewykazanych w bilansie</t>
  </si>
  <si>
    <t>Ujemna wartość firmy</t>
  </si>
  <si>
    <t>Inne rozliczenia międzyokresowe:</t>
  </si>
  <si>
    <t>Otrzymane dotacje, subwencje i dopłaty na nabycie środków trwałych</t>
  </si>
  <si>
    <t>Zaliczki na poczet świadczeń przekraczające 50%, opłacone z góry, nie wykonane świadczenia</t>
  </si>
  <si>
    <t>RAZEM</t>
  </si>
  <si>
    <t>Inne rezerwy na przewidywane koszty</t>
  </si>
  <si>
    <t>Bierne rozliczenia międzyokresowe kosztów - krótkoterminowe</t>
  </si>
  <si>
    <t>Koszty świadczeń, nie będących jeszcze zobowiązaniem</t>
  </si>
  <si>
    <t>Istotne pozycje rozliczeń międzyokresowych</t>
  </si>
  <si>
    <t>Stan na
poczatek roku</t>
  </si>
  <si>
    <t>Czynne rozliczenia miedzyokresowe - krótkoterminowe</t>
  </si>
  <si>
    <t>Opłacone z góry czynsze</t>
  </si>
  <si>
    <t>Kwotę wypłaconych środków pieniężnych na świadczenia pracownicze</t>
  </si>
  <si>
    <t>wykazane na koncie 405 - Ubezpieczenia społeczne i inne świadczenia</t>
  </si>
  <si>
    <t>Wyszczególnienie</t>
  </si>
  <si>
    <t>Nagrody jubileuszowe</t>
  </si>
  <si>
    <t>Koszty niewykorzystanych urlopów wraz ze składkami ZUS</t>
  </si>
  <si>
    <t>Inne świadczenia:</t>
  </si>
  <si>
    <t>* odprawy  pozostałe</t>
  </si>
  <si>
    <t>Nie obligatoryjnie  (można wykazać pozostałe informacje ważne dla przejrzystosci i jasności sprawozdania)</t>
  </si>
  <si>
    <t>Zapasy rzeczowych składników majątku obrotowego</t>
  </si>
  <si>
    <t>Zapasy według rodzaju</t>
  </si>
  <si>
    <t>Wartość według ceny
nabycia</t>
  </si>
  <si>
    <t>Wartość według ceny
zakupu</t>
  </si>
  <si>
    <t>Wartość według kosztów wytworzenia</t>
  </si>
  <si>
    <t>Wysokość odpisów aktualizujących</t>
  </si>
  <si>
    <t>Wartość bilansowa po skorygowaniu o odpis aktualiz.</t>
  </si>
  <si>
    <t>Materiały</t>
  </si>
  <si>
    <t>surowce</t>
  </si>
  <si>
    <t>pozostałe materiały</t>
  </si>
  <si>
    <t>Półprodukty i produkty w toku</t>
  </si>
  <si>
    <t>Produkty gotowe</t>
  </si>
  <si>
    <t>Towary</t>
  </si>
  <si>
    <t>Zaliczki na poczet dostaw</t>
  </si>
  <si>
    <t>wartości niematerialnych i prawnych, produktów na własne potrzeby</t>
  </si>
  <si>
    <t>Wartość</t>
  </si>
  <si>
    <t>Zwiększenia nakładów w ciągu roku</t>
  </si>
  <si>
    <t>Zakupy gotowych dóbr inwestycyjnych</t>
  </si>
  <si>
    <t>Zadania inwestycyjne własne</t>
  </si>
  <si>
    <t>Rozliczenie nakładów inwestycyjnych według miejsc odniesienia nakładów</t>
  </si>
  <si>
    <t>Przekazane do eksploatacji środki trwałe</t>
  </si>
  <si>
    <t>Przekazane do eksploatacji środki obrotowe</t>
  </si>
  <si>
    <t>Nieodpłatne przekazanie obiektu infrastruktury technicznej</t>
  </si>
  <si>
    <t xml:space="preserve">Nakłady sprzedane, darowizny </t>
  </si>
  <si>
    <t>Nakłady bez efektu gospodarczego</t>
  </si>
  <si>
    <t>w tym:     odsetki oraz różnice kursowe</t>
  </si>
  <si>
    <t>w roku obrotowym</t>
  </si>
  <si>
    <t xml:space="preserve">Koszt wytworzenia środków trwałych w budowie, w roku obrotowym </t>
  </si>
  <si>
    <t>Treść</t>
  </si>
  <si>
    <r>
      <t xml:space="preserve">Jednostki - informacje z zakresu przyjetej polityki rach., majace wpływ na zrozumienie danych w pozostałych cz. Spr. Fin.                                                                                                                  Powiat - zasady stosowaniawyłączeń wzajemnych rozliczeń m. jednostkami o których mowa w </t>
    </r>
    <r>
      <rPr>
        <sz val="12"/>
        <color rgb="FFFF0000"/>
        <rFont val="Calibri"/>
        <family val="2"/>
        <charset val="238"/>
      </rPr>
      <t>§</t>
    </r>
    <r>
      <rPr>
        <sz val="12"/>
        <color rgb="FFFF0000"/>
        <rFont val="Arial"/>
        <family val="2"/>
        <charset val="238"/>
      </rPr>
      <t xml:space="preserve"> 27 ust. 2 i 3 rozporządzenia.                                                                                           Wzajemnych rozliczen miedzy jednostkami, należności i zobowiązań oraz innych rozrachunkow, wyniku finansowego ustalonego na operacjach dokonanych między jednostkami.</t>
    </r>
  </si>
  <si>
    <t>Zobowiązania i należności warunkowe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</si>
  <si>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</si>
  <si>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</si>
  <si>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</si>
  <si>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</si>
  <si>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</si>
  <si>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</si>
  <si>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</si>
  <si>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</si>
  <si>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</si>
  <si>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</si>
  <si>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</si>
  <si>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</si>
  <si>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</si>
  <si>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</si>
  <si>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</si>
  <si>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</si>
  <si>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</si>
  <si>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</si>
  <si>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</si>
  <si>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</si>
  <si>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</si>
  <si>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</si>
  <si>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</si>
  <si>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</si>
  <si>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</si>
  <si>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</si>
  <si>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</si>
  <si>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</si>
  <si>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</si>
  <si>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</si>
  <si>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</si>
  <si>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</si>
  <si>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</si>
  <si>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</si>
  <si>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</si>
  <si>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</si>
  <si>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</si>
  <si>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</si>
  <si>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</si>
  <si>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</si>
  <si>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</si>
  <si>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</si>
  <si>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</si>
  <si>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</si>
  <si>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</si>
  <si>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</si>
  <si>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</si>
  <si>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</si>
  <si>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</si>
  <si>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</si>
  <si>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</si>
  <si>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</si>
  <si>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</si>
  <si>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</si>
  <si>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</si>
  <si>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</si>
  <si>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</si>
  <si>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</si>
  <si>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</si>
  <si>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</si>
  <si>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</si>
  <si>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</si>
  <si>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</si>
  <si>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</si>
  <si>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</si>
  <si>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</si>
  <si>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</si>
  <si>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</si>
  <si>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</si>
  <si>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</si>
  <si>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</si>
  <si>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</si>
  <si>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</si>
  <si>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</si>
  <si>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</si>
  <si>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</si>
  <si>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</si>
  <si>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</si>
  <si>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</si>
  <si>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</si>
  <si>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</si>
  <si>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</si>
  <si>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</si>
  <si>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</si>
  <si>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</si>
  <si>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</si>
  <si>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</si>
  <si>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</si>
  <si>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</si>
  <si>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</si>
  <si>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</si>
  <si>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</si>
  <si>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</si>
  <si>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</si>
  <si>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</si>
  <si>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</si>
  <si>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</si>
  <si>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</si>
  <si>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</si>
  <si>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</si>
  <si>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</si>
  <si>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</si>
  <si>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</si>
  <si>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</si>
  <si>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</si>
  <si>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</si>
  <si>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</si>
  <si>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</si>
  <si>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</si>
  <si>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</si>
  <si>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</si>
  <si>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</si>
  <si>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</si>
  <si>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</si>
  <si>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</si>
  <si>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</si>
  <si>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</si>
  <si>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</si>
  <si>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</si>
  <si>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</si>
  <si>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</si>
  <si>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</si>
  <si>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</si>
  <si>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</si>
  <si>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</si>
  <si>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</si>
  <si>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</si>
  <si>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</si>
  <si>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</si>
  <si>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</si>
  <si>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</si>
  <si>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</si>
  <si>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</si>
  <si>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</si>
  <si>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</si>
  <si>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</si>
  <si>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</si>
  <si>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</si>
  <si>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</si>
  <si>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</si>
  <si>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</si>
  <si>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</si>
  <si>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</si>
  <si>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</si>
  <si>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</si>
  <si>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</si>
  <si>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</si>
  <si>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</si>
  <si>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</si>
  <si>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</si>
  <si>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</si>
  <si>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</si>
  <si>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</si>
  <si>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</si>
  <si>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</si>
  <si>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</si>
  <si>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</si>
  <si>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</si>
  <si>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</si>
  <si>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</si>
  <si>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</si>
  <si>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</si>
  <si>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</si>
  <si>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</si>
  <si>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</si>
  <si>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</si>
  <si>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</si>
  <si>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</si>
  <si>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</si>
  <si>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</si>
  <si>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</si>
  <si>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</si>
  <si>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</si>
  <si>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</si>
  <si>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</si>
  <si>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NIE DOTYCZY</t>
  </si>
  <si>
    <t>Sporządził:  Agnieszka Bartkowska - Sprusińska</t>
  </si>
  <si>
    <t>Sporządziła:  Agnieszka Bartkowska - Sprusińska</t>
  </si>
  <si>
    <t>zmniejszenia  - razem                             (5 + 6)</t>
  </si>
  <si>
    <t xml:space="preserve">Starostwo Powiatowe w Gryficach </t>
  </si>
  <si>
    <t>Ustawa z dnia 5 czerwca 1998r. o samorządzie powiatowym</t>
  </si>
  <si>
    <t>Sprawozdanie finansowe za rok 2018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</si>
  <si>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</si>
  <si>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</si>
  <si>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</si>
  <si>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</si>
  <si>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</si>
  <si>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</si>
  <si>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</si>
  <si>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udzielone gwarancje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</si>
  <si>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</si>
  <si>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</si>
  <si>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</si>
  <si>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</si>
  <si>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</si>
  <si>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</si>
  <si>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</si>
  <si>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Część zapłaty za wykonanie pomostu na terenie kąpieliska mejskiego (zastosowano  drewno inne, niż umówione)</t>
  </si>
  <si>
    <t>zobowiązanie sporne - sprawa w toku</t>
  </si>
  <si>
    <t>Kwota otrzymanych przez jednostkę                              gwarancji i poręczeń niewykazanych w bilansie                                                                                              według stanu na:</t>
  </si>
  <si>
    <t>Sporządził:  Joanna Oksiejuk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</si>
  <si>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</si>
  <si>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</si>
  <si>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</si>
  <si>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Odpisy na należności główne - Starostwo</t>
  </si>
  <si>
    <t>Odpisy na odsetki - Starostwo</t>
  </si>
  <si>
    <t>Adaptacja pomieszczeń parteru - Gryf Areny</t>
  </si>
  <si>
    <t>Stan na                                01.01.2019 r.</t>
  </si>
  <si>
    <t>Stan na                                   31.12.2019 r.</t>
  </si>
  <si>
    <t>Zmiany w stanie środków trwałych w budowie od 1.01.2019 r. do 31.12.2019 r.</t>
  </si>
  <si>
    <t>Stan na 01.01.2019 r.</t>
  </si>
  <si>
    <t>pozostałe</t>
  </si>
  <si>
    <t>1.01.-31.12.2019 r.</t>
  </si>
  <si>
    <t>Zabudowana nieruchomość - Gryfice ul. Koszarowa - dokumentacja projektowa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</si>
  <si>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</si>
  <si>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</si>
  <si>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</si>
  <si>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</si>
  <si>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</si>
  <si>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</si>
  <si>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</si>
  <si>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</si>
  <si>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</si>
  <si>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</si>
  <si>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</si>
  <si>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Nie wykorzystane zgodnie z przeznaczeniem utworzone uprzednio rezerwy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</si>
  <si>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</si>
  <si>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</si>
  <si>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</si>
  <si>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</si>
  <si>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</si>
  <si>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</si>
  <si>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</si>
  <si>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</si>
  <si>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</si>
  <si>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</si>
  <si>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</si>
  <si>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</si>
  <si>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</si>
  <si>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</si>
  <si>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</si>
  <si>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</si>
  <si>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</si>
  <si>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</si>
  <si>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</si>
  <si>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</si>
  <si>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</si>
  <si>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</si>
  <si>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</si>
  <si>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</si>
  <si>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</si>
  <si>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</si>
  <si>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</si>
  <si>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</si>
  <si>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kosztów upomnień</t>
  </si>
  <si>
    <t>Zwrot wydatków z lat ubiegłych</t>
  </si>
  <si>
    <t>Dochód ze sprzedaży pozostałych środków trwałych</t>
  </si>
  <si>
    <t>Opłata za korzystanie z terminala płatniczego-uiszczona przez Fundację Polska Bezgotówkowa</t>
  </si>
  <si>
    <t>Korekta roczna odliczonego podatku VAT</t>
  </si>
  <si>
    <t xml:space="preserve">"Końcówki " VAT </t>
  </si>
  <si>
    <t>Wpłaty sponsorów na imprezy organizowane przez Powiat</t>
  </si>
  <si>
    <t>zwroty dotacji z lat ubiegłych</t>
  </si>
  <si>
    <t>Umorzone grzywny z WUAIB</t>
  </si>
  <si>
    <t>Zapłacone kary i odszkodowania</t>
  </si>
  <si>
    <t>Zwrot dotacji z lat ubiegłych</t>
  </si>
  <si>
    <t xml:space="preserve">rozliczenie czynszów dzierżawnych </t>
  </si>
  <si>
    <t>Zwrot kosztów używania samochodu służbowego do celów prywatnych</t>
  </si>
  <si>
    <t>Wynagrodzenie płatnika ZUS i podatków dochodowych</t>
  </si>
  <si>
    <t>Sprawozdanie finansowe za rok 2020 rok</t>
  </si>
  <si>
    <t>od 01.01.2020 r. do 31.12.2020 r.</t>
  </si>
  <si>
    <t xml:space="preserve">                2021-03-26                                                 ………………………………………..</t>
  </si>
  <si>
    <t xml:space="preserve">                                                   2021-03-26</t>
  </si>
  <si>
    <t xml:space="preserve"> winna być tu ujęta wartość gruntów otrzymanych w wieczyste użytkowanie.</t>
  </si>
  <si>
    <t>………………………………                                                 2021-03-26</t>
  </si>
  <si>
    <t>Raty za rok 2021 i następne lata z tyt.sprzedaży gruntów - Powiatu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</si>
  <si>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</si>
  <si>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1.01.-31.12.2020 r.</t>
  </si>
  <si>
    <t>Zmniejszenie przychodów w związku z padnemią COVID-19</t>
  </si>
  <si>
    <t>Dotacja dla SPZZOZ Gryfice</t>
  </si>
  <si>
    <t>Zakup materiałów i usług</t>
  </si>
  <si>
    <t>Zmniejszenie przychodów z dzierżawy pomieszczeń hali sportowej Gryf Arena</t>
  </si>
  <si>
    <t>pozostałe wydatki bieżące</t>
  </si>
  <si>
    <t>Wydatki poniesione przez Starostwa w związku z pandemią COVID-19</t>
  </si>
  <si>
    <t>ze środków unijnych, a w kwocie 83.676,00zł - ze środków z budżetu państwa.</t>
  </si>
  <si>
    <t>Uwaga: Wydatki wymienione powyżej dofinansowane były w kwocie 534.766 zł środkami pochodzącymi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</si>
  <si>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</si>
  <si>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</si>
  <si>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</si>
  <si>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</si>
  <si>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18</t>
  </si>
  <si>
    <t>inne informacje - zmniejszenie dochodów i wydatki zwiazane z pandemią COVID-19</t>
  </si>
  <si>
    <t>Tabela nr 17</t>
  </si>
  <si>
    <t xml:space="preserve"> Tabela nr 18 - Inne informacje - zmniejszenie dochodów i wydatki zwiazane z pandemią COVID-19</t>
  </si>
  <si>
    <t>Kwota i charakter poszczególnych pozycji przychodów lub kosztów o nadzwyczajnej wartości lub które wystąpiły incydentalnie</t>
  </si>
  <si>
    <t>Suma ubezpieczeniowa z polisy ubezpieczeniowej- 17.123.487,09</t>
  </si>
  <si>
    <t xml:space="preserve">Uwaga - w sprawozdaniu za rok ubiegły wykazywano tu grunty oddane w wieczyste użytkowanie. Tymczasem zgodnie z wyjaśnieniem Ministerstwa Finansów </t>
  </si>
  <si>
    <t>Tabela 11.     Zobowiązania warunkowe na dzień bilansowy</t>
  </si>
  <si>
    <t>Świadczenia emerytalne (odprawy emerytalne)</t>
  </si>
  <si>
    <t>w tym ekwiwalent</t>
  </si>
  <si>
    <t>składki od ekwiwalentu</t>
  </si>
  <si>
    <t>Zwroty niewykorzyst.dotacji (Fundusz Dróg)</t>
  </si>
  <si>
    <t>końcówki VAT - koszty</t>
  </si>
  <si>
    <t>Zwiększenia w ciagu okresu sprawozdawczego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</si>
</sst>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zł&quot;;[Red]\-#,##0.00\ &quot;zł&quot;"/>
    <numFmt numFmtId="164" formatCode="00\-00\-0000"/>
    <numFmt numFmtId="165" formatCode="#,##0.00\ _z_ł"/>
    <numFmt numFmtId="166" formatCode="#,##0.00\ &quot;zł&quot;"/>
    <numFmt numFmtId="167" formatCode="#,##0.00_ ;[Red]\-#,##0.00\ "/>
  </numFmts>
  <fonts count="7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4"/>
      <name val="Arial"/>
      <family val="2"/>
    </font>
    <font>
      <sz val="10"/>
      <name val="Arial CE"/>
      <charset val="238"/>
    </font>
    <font>
      <b/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Arial"/>
      <family val="2"/>
      <charset val="238"/>
    </font>
    <font>
      <b/>
      <sz val="10"/>
      <name val="Times New Roman"/>
      <family val="1"/>
      <charset val="238"/>
    </font>
    <font>
      <sz val="6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.5"/>
      <name val="Times New Roman"/>
      <family val="1"/>
      <charset val="238"/>
    </font>
    <font>
      <sz val="10.5"/>
      <name val="Times New Roman"/>
      <family val="1"/>
      <charset val="238"/>
    </font>
    <font>
      <vertAlign val="superscript"/>
      <sz val="8"/>
      <color indexed="9"/>
      <name val="Arial"/>
      <family val="2"/>
      <charset val="238"/>
    </font>
    <font>
      <sz val="9"/>
      <name val="Arial"/>
      <family val="2"/>
    </font>
    <font>
      <b/>
      <sz val="6"/>
      <name val="Times New Roman"/>
      <family val="1"/>
      <charset val="238"/>
    </font>
    <font>
      <vertAlign val="superscript"/>
      <sz val="1"/>
      <name val="Arial"/>
      <family val="2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vertAlign val="superscript"/>
      <sz val="1"/>
      <color indexed="9"/>
      <name val="Arial"/>
      <family val="2"/>
      <charset val="238"/>
    </font>
    <font>
      <sz val="7"/>
      <name val="Arial"/>
      <family val="2"/>
      <charset val="238"/>
    </font>
    <font>
      <sz val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sz val="9"/>
      <name val="Arial"/>
      <family val="2"/>
    </font>
    <font>
      <b/>
      <sz val="10"/>
      <color theme="1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</font>
    <font>
      <b/>
      <i/>
      <sz val="11"/>
      <name val="Arial"/>
      <family val="2"/>
      <charset val="238"/>
    </font>
    <font>
      <sz val="11"/>
      <name val="Arial CE"/>
      <charset val="238"/>
    </font>
    <font>
      <b/>
      <i/>
      <sz val="8"/>
      <name val="Arial"/>
      <family val="2"/>
      <charset val="238"/>
    </font>
    <font>
      <b/>
      <i/>
      <sz val="11"/>
      <color rgb="FFFF000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2"/>
      <color rgb="FFFF0000"/>
      <name val="Calibri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4" fontId="3" fillId="0" borderId="0" applyBorder="0" applyAlignment="0">
      <alignment horizontal="center" vertical="center" wrapText="1"/>
    </xf>
    <xf numFmtId="1" fontId="5" fillId="0" borderId="2" applyBorder="0">
      <alignment horizontal="center" vertical="center"/>
    </xf>
    <xf numFmtId="1" fontId="6" fillId="0" borderId="0" applyBorder="0">
      <alignment horizontal="left" vertical="center"/>
    </xf>
    <xf numFmtId="4" fontId="7" fillId="0" borderId="2" applyBorder="0">
      <alignment vertical="center" wrapText="1"/>
    </xf>
    <xf numFmtId="0" fontId="10" fillId="0" borderId="1" applyBorder="0">
      <alignment vertical="center" wrapText="1"/>
      <protection locked="0"/>
    </xf>
    <xf numFmtId="0" fontId="7" fillId="3" borderId="11" applyBorder="0">
      <alignment horizontal="center" vertical="center" wrapText="1"/>
      <protection locked="0"/>
    </xf>
    <xf numFmtId="1" fontId="7" fillId="0" borderId="2" applyBorder="0">
      <alignment horizontal="center" vertical="center"/>
      <protection locked="0"/>
    </xf>
    <xf numFmtId="4" fontId="7" fillId="0" borderId="1" applyBorder="0">
      <alignment horizontal="right" vertical="center" wrapText="1"/>
    </xf>
    <xf numFmtId="4" fontId="5" fillId="0" borderId="1" applyBorder="0">
      <alignment horizontal="right" vertical="center" wrapText="1"/>
      <protection locked="0"/>
    </xf>
    <xf numFmtId="4" fontId="7" fillId="0" borderId="1">
      <alignment horizontal="right" vertical="center" wrapText="1"/>
      <protection locked="0"/>
    </xf>
    <xf numFmtId="0" fontId="7" fillId="0" borderId="6" applyBorder="0">
      <alignment vertical="center"/>
      <protection locked="0"/>
    </xf>
    <xf numFmtId="4" fontId="7" fillId="0" borderId="44" applyBorder="0">
      <alignment horizontal="centerContinuous" vertical="center" wrapText="1"/>
      <protection locked="0"/>
    </xf>
    <xf numFmtId="4" fontId="8" fillId="0" borderId="0" applyBorder="0">
      <alignment horizontal="left" vertical="center"/>
      <protection locked="0"/>
    </xf>
    <xf numFmtId="4" fontId="5" fillId="0" borderId="1" applyBorder="0">
      <alignment horizontal="right" vertical="center" wrapText="1"/>
    </xf>
  </cellStyleXfs>
  <cellXfs count="1237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4" fillId="0" borderId="0" xfId="1" applyFont="1" applyBorder="1" applyAlignment="1">
      <alignment vertical="center"/>
    </xf>
    <xf numFmtId="0" fontId="0" fillId="0" borderId="0" xfId="0" applyFill="1" applyAlignment="1">
      <alignment vertical="center" wrapText="1"/>
    </xf>
    <xf numFmtId="4" fontId="3" fillId="0" borderId="0" xfId="1" applyFont="1" applyBorder="1" applyAlignment="1">
      <alignment vertical="center"/>
    </xf>
    <xf numFmtId="1" fontId="5" fillId="0" borderId="0" xfId="2" applyBorder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applyFill="1" applyBorder="1" applyAlignment="1">
      <alignment vertical="center" wrapText="1"/>
    </xf>
    <xf numFmtId="1" fontId="5" fillId="0" borderId="0" xfId="2" applyFill="1" applyBorder="1" applyAlignment="1">
      <alignment vertical="center"/>
    </xf>
    <xf numFmtId="4" fontId="7" fillId="0" borderId="0" xfId="4" applyFont="1" applyFill="1" applyBorder="1" applyAlignment="1">
      <alignment vertical="center" wrapText="1"/>
    </xf>
    <xf numFmtId="4" fontId="7" fillId="0" borderId="0" xfId="4" applyFill="1" applyBorder="1" applyAlignment="1">
      <alignment vertical="center" wrapText="1"/>
    </xf>
    <xf numFmtId="4" fontId="8" fillId="0" borderId="5" xfId="0" applyNumberFormat="1" applyFont="1" applyBorder="1" applyAlignment="1">
      <alignment vertical="center" wrapText="1"/>
    </xf>
    <xf numFmtId="1" fontId="7" fillId="0" borderId="0" xfId="2" applyFont="1" applyBorder="1" applyAlignment="1">
      <alignment horizontal="left" vertical="center"/>
    </xf>
    <xf numFmtId="1" fontId="5" fillId="0" borderId="0" xfId="2" applyFont="1" applyFill="1" applyBorder="1" applyAlignment="1">
      <alignment vertical="center"/>
    </xf>
    <xf numFmtId="1" fontId="5" fillId="2" borderId="11" xfId="2" applyNumberFormat="1" applyFill="1" applyBorder="1">
      <alignment horizontal="center" vertical="center"/>
    </xf>
    <xf numFmtId="4" fontId="7" fillId="2" borderId="4" xfId="4" applyFill="1" applyBorder="1">
      <alignment vertical="center" wrapText="1"/>
    </xf>
    <xf numFmtId="1" fontId="5" fillId="2" borderId="2" xfId="2" applyNumberFormat="1" applyFill="1" applyBorder="1" applyAlignment="1">
      <alignment horizontal="center" vertical="center"/>
    </xf>
    <xf numFmtId="4" fontId="7" fillId="2" borderId="1" xfId="4" applyFill="1" applyBorder="1" applyAlignment="1">
      <alignment horizontal="left" vertical="center" wrapText="1"/>
    </xf>
    <xf numFmtId="4" fontId="7" fillId="2" borderId="1" xfId="4" applyFill="1" applyBorder="1" applyAlignment="1">
      <alignment vertical="center" wrapText="1"/>
    </xf>
    <xf numFmtId="4" fontId="7" fillId="0" borderId="0" xfId="4" applyFill="1" applyBorder="1">
      <alignment vertical="center" wrapText="1"/>
    </xf>
    <xf numFmtId="0" fontId="9" fillId="0" borderId="0" xfId="0" applyFont="1" applyBorder="1" applyAlignment="1">
      <alignment vertical="center" wrapText="1"/>
    </xf>
    <xf numFmtId="0" fontId="0" fillId="0" borderId="0" xfId="0" applyBorder="1"/>
    <xf numFmtId="0" fontId="10" fillId="0" borderId="0" xfId="5" applyFill="1" applyBorder="1" applyAlignment="1">
      <alignment horizontal="left" vertical="center" wrapText="1" indent="2"/>
      <protection locked="0"/>
    </xf>
    <xf numFmtId="1" fontId="5" fillId="0" borderId="0" xfId="2" applyFill="1" applyBorder="1">
      <alignment horizontal="center" vertical="center"/>
    </xf>
    <xf numFmtId="1" fontId="5" fillId="0" borderId="0" xfId="2" applyFont="1" applyFill="1" applyBorder="1" applyAlignment="1">
      <alignment horizontal="center" vertical="center"/>
    </xf>
    <xf numFmtId="0" fontId="10" fillId="0" borderId="0" xfId="5" applyFont="1" applyFill="1" applyBorder="1" applyAlignment="1">
      <alignment horizontal="left" vertical="center" wrapText="1" indent="2"/>
      <protection locked="0"/>
    </xf>
    <xf numFmtId="1" fontId="7" fillId="0" borderId="0" xfId="2" applyFont="1" applyFill="1" applyBorder="1" applyAlignment="1">
      <alignment horizontal="left" vertical="center"/>
    </xf>
    <xf numFmtId="1" fontId="7" fillId="0" borderId="2" xfId="7" applyBorder="1">
      <alignment horizontal="center" vertical="center"/>
      <protection locked="0"/>
    </xf>
    <xf numFmtId="4" fontId="7" fillId="0" borderId="1" xfId="4" applyBorder="1" applyProtection="1">
      <alignment vertical="center" wrapText="1"/>
      <protection locked="0"/>
    </xf>
    <xf numFmtId="4" fontId="7" fillId="0" borderId="1" xfId="8" applyBorder="1">
      <alignment horizontal="right" vertical="center" wrapText="1"/>
    </xf>
    <xf numFmtId="4" fontId="7" fillId="0" borderId="8" xfId="8" applyBorder="1">
      <alignment horizontal="right" vertical="center" wrapText="1"/>
    </xf>
    <xf numFmtId="1" fontId="5" fillId="0" borderId="2" xfId="2" applyBorder="1" applyProtection="1">
      <alignment horizontal="center" vertical="center"/>
      <protection locked="0"/>
    </xf>
    <xf numFmtId="0" fontId="10" fillId="0" borderId="1" xfId="5" applyBorder="1">
      <alignment vertical="center" wrapText="1"/>
      <protection locked="0"/>
    </xf>
    <xf numFmtId="4" fontId="5" fillId="0" borderId="1" xfId="9" applyBorder="1">
      <alignment horizontal="right" vertical="center" wrapText="1"/>
      <protection locked="0"/>
    </xf>
    <xf numFmtId="4" fontId="5" fillId="0" borderId="8" xfId="9" applyBorder="1">
      <alignment horizontal="right" vertical="center" wrapText="1"/>
      <protection locked="0"/>
    </xf>
    <xf numFmtId="1" fontId="7" fillId="0" borderId="12" xfId="7" applyBorder="1">
      <alignment horizontal="center" vertical="center"/>
      <protection locked="0"/>
    </xf>
    <xf numFmtId="4" fontId="7" fillId="0" borderId="6" xfId="4" applyBorder="1" applyProtection="1">
      <alignment vertical="center" wrapText="1"/>
      <protection locked="0"/>
    </xf>
    <xf numFmtId="4" fontId="7" fillId="0" borderId="6" xfId="8" applyBorder="1">
      <alignment horizontal="right" vertical="center" wrapText="1"/>
    </xf>
    <xf numFmtId="4" fontId="7" fillId="0" borderId="7" xfId="8" applyBorder="1">
      <alignment horizontal="right" vertical="center" wrapText="1"/>
    </xf>
    <xf numFmtId="0" fontId="15" fillId="0" borderId="0" xfId="0" applyFont="1"/>
    <xf numFmtId="0" fontId="0" fillId="0" borderId="0" xfId="0" applyAlignment="1">
      <alignment horizontal="center" vertical="center"/>
    </xf>
    <xf numFmtId="49" fontId="5" fillId="0" borderId="0" xfId="2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7" fillId="0" borderId="0" xfId="0" applyFont="1"/>
    <xf numFmtId="0" fontId="19" fillId="0" borderId="0" xfId="0" applyFont="1"/>
    <xf numFmtId="0" fontId="12" fillId="0" borderId="0" xfId="0" applyFont="1" applyAlignment="1">
      <alignment horizontal="right"/>
    </xf>
    <xf numFmtId="1" fontId="6" fillId="0" borderId="0" xfId="3" applyFont="1" applyProtection="1">
      <alignment horizontal="left" vertical="center"/>
      <protection locked="0"/>
    </xf>
    <xf numFmtId="4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vertical="center" wrapText="1"/>
    </xf>
    <xf numFmtId="4" fontId="7" fillId="0" borderId="1" xfId="4" applyFont="1" applyBorder="1" applyProtection="1">
      <alignment vertical="center" wrapText="1"/>
      <protection locked="0"/>
    </xf>
    <xf numFmtId="0" fontId="10" fillId="0" borderId="1" xfId="5" applyFont="1" applyBorder="1">
      <alignment vertical="center" wrapText="1"/>
      <protection locked="0"/>
    </xf>
    <xf numFmtId="4" fontId="7" fillId="0" borderId="6" xfId="4" applyFont="1" applyBorder="1" applyProtection="1">
      <alignment vertical="center" wrapText="1"/>
      <protection locked="0"/>
    </xf>
    <xf numFmtId="0" fontId="5" fillId="0" borderId="1" xfId="5" applyFont="1" applyBorder="1">
      <alignment vertical="center" wrapText="1"/>
      <protection locked="0"/>
    </xf>
    <xf numFmtId="4" fontId="7" fillId="0" borderId="1" xfId="10" applyFont="1" applyBorder="1">
      <alignment horizontal="right" vertical="center" wrapText="1"/>
      <protection locked="0"/>
    </xf>
    <xf numFmtId="4" fontId="7" fillId="0" borderId="8" xfId="8" applyFont="1" applyBorder="1">
      <alignment horizontal="right" vertical="center" wrapText="1"/>
    </xf>
    <xf numFmtId="4" fontId="7" fillId="0" borderId="1" xfId="8" applyFont="1" applyBorder="1">
      <alignment horizontal="right" vertical="center" wrapText="1"/>
    </xf>
    <xf numFmtId="4" fontId="5" fillId="0" borderId="1" xfId="9" applyFont="1" applyBorder="1">
      <alignment horizontal="right" vertical="center" wrapText="1"/>
      <protection locked="0"/>
    </xf>
    <xf numFmtId="4" fontId="7" fillId="0" borderId="6" xfId="8" applyFont="1" applyBorder="1">
      <alignment horizontal="right" vertical="center" wrapText="1"/>
    </xf>
    <xf numFmtId="4" fontId="7" fillId="0" borderId="7" xfId="8" applyFont="1" applyBorder="1">
      <alignment horizontal="right" vertical="center" wrapText="1"/>
    </xf>
    <xf numFmtId="0" fontId="20" fillId="3" borderId="13" xfId="6" applyFont="1" applyBorder="1">
      <alignment horizontal="center" vertical="center" wrapText="1"/>
      <protection locked="0"/>
    </xf>
    <xf numFmtId="0" fontId="21" fillId="0" borderId="1" xfId="5" applyFont="1" applyBorder="1">
      <alignment vertical="center" wrapText="1"/>
      <protection locked="0"/>
    </xf>
    <xf numFmtId="0" fontId="26" fillId="0" borderId="0" xfId="0" applyFont="1" applyFill="1" applyBorder="1" applyAlignment="1" applyProtection="1"/>
    <xf numFmtId="0" fontId="21" fillId="0" borderId="29" xfId="0" applyFont="1" applyFill="1" applyBorder="1" applyAlignment="1" applyProtection="1">
      <alignment vertical="center"/>
    </xf>
    <xf numFmtId="0" fontId="21" fillId="0" borderId="23" xfId="0" applyFont="1" applyFill="1" applyBorder="1" applyAlignment="1" applyProtection="1">
      <alignment vertical="center"/>
    </xf>
    <xf numFmtId="0" fontId="21" fillId="0" borderId="30" xfId="0" applyFont="1" applyFill="1" applyBorder="1" applyAlignment="1" applyProtection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" xfId="0" applyFont="1" applyFill="1" applyBorder="1" applyAlignment="1">
      <alignment vertical="center"/>
    </xf>
    <xf numFmtId="0" fontId="26" fillId="0" borderId="20" xfId="0" applyFont="1" applyFill="1" applyBorder="1" applyAlignment="1">
      <alignment horizontal="left" vertical="center"/>
    </xf>
    <xf numFmtId="4" fontId="20" fillId="0" borderId="1" xfId="0" applyNumberFormat="1" applyFont="1" applyFill="1" applyBorder="1" applyAlignment="1" applyProtection="1">
      <alignment horizontal="right" vertical="center" shrinkToFit="1"/>
      <protection hidden="1"/>
    </xf>
    <xf numFmtId="0" fontId="26" fillId="0" borderId="9" xfId="0" applyFont="1" applyFill="1" applyBorder="1" applyAlignment="1">
      <alignment vertical="center"/>
    </xf>
    <xf numFmtId="0" fontId="26" fillId="0" borderId="24" xfId="0" applyFont="1" applyFill="1" applyBorder="1" applyAlignment="1">
      <alignment horizontal="left" vertical="center"/>
    </xf>
    <xf numFmtId="0" fontId="26" fillId="0" borderId="13" xfId="0" applyFont="1" applyFill="1" applyBorder="1" applyAlignment="1">
      <alignment vertical="center"/>
    </xf>
    <xf numFmtId="4" fontId="20" fillId="0" borderId="35" xfId="0" applyNumberFormat="1" applyFont="1" applyFill="1" applyBorder="1" applyAlignment="1" applyProtection="1">
      <alignment horizontal="right" vertical="center" shrinkToFit="1"/>
      <protection locked="0"/>
    </xf>
    <xf numFmtId="0" fontId="26" fillId="0" borderId="20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vertical="center"/>
    </xf>
    <xf numFmtId="0" fontId="23" fillId="0" borderId="9" xfId="0" applyFont="1" applyFill="1" applyBorder="1" applyAlignment="1">
      <alignment vertical="center"/>
    </xf>
    <xf numFmtId="0" fontId="23" fillId="0" borderId="35" xfId="0" applyFont="1" applyFill="1" applyBorder="1" applyAlignment="1">
      <alignment vertical="center"/>
    </xf>
    <xf numFmtId="0" fontId="23" fillId="0" borderId="9" xfId="0" applyFont="1" applyFill="1" applyBorder="1" applyAlignment="1"/>
    <xf numFmtId="4" fontId="20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1" xfId="0" applyNumberFormat="1" applyFont="1" applyBorder="1" applyAlignment="1" applyProtection="1">
      <alignment horizontal="right" vertical="center" shrinkToFit="1"/>
      <protection locked="0"/>
    </xf>
    <xf numFmtId="0" fontId="26" fillId="0" borderId="35" xfId="0" applyFont="1" applyFill="1" applyBorder="1" applyAlignment="1">
      <alignment vertical="center"/>
    </xf>
    <xf numFmtId="0" fontId="23" fillId="0" borderId="24" xfId="0" applyFont="1" applyFill="1" applyBorder="1" applyAlignment="1">
      <alignment horizontal="left" vertical="center"/>
    </xf>
    <xf numFmtId="0" fontId="26" fillId="0" borderId="35" xfId="0" applyFont="1" applyFill="1" applyBorder="1" applyAlignment="1">
      <alignment vertical="top"/>
    </xf>
    <xf numFmtId="4" fontId="25" fillId="0" borderId="9" xfId="0" applyNumberFormat="1" applyFont="1" applyFill="1" applyBorder="1" applyAlignment="1" applyProtection="1">
      <alignment horizontal="right" vertical="center" shrinkToFit="1"/>
    </xf>
    <xf numFmtId="0" fontId="23" fillId="0" borderId="26" xfId="0" applyFont="1" applyFill="1" applyBorder="1" applyAlignment="1">
      <alignment vertical="center"/>
    </xf>
    <xf numFmtId="0" fontId="21" fillId="0" borderId="26" xfId="0" applyFont="1" applyFill="1" applyBorder="1" applyAlignment="1">
      <alignment vertical="center"/>
    </xf>
    <xf numFmtId="0" fontId="21" fillId="0" borderId="25" xfId="0" applyFont="1" applyFill="1" applyBorder="1" applyAlignment="1">
      <alignment vertical="center"/>
    </xf>
    <xf numFmtId="0" fontId="26" fillId="0" borderId="27" xfId="0" applyFont="1" applyFill="1" applyBorder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26" fillId="0" borderId="28" xfId="0" applyFont="1" applyFill="1" applyBorder="1" applyAlignment="1"/>
    <xf numFmtId="0" fontId="21" fillId="0" borderId="0" xfId="0" applyFont="1" applyFill="1" applyBorder="1" applyAlignment="1">
      <alignment vertical="center"/>
    </xf>
    <xf numFmtId="0" fontId="32" fillId="0" borderId="28" xfId="0" applyFont="1" applyFill="1" applyBorder="1" applyAlignment="1">
      <alignment horizontal="left" vertical="center" indent="8"/>
    </xf>
    <xf numFmtId="0" fontId="23" fillId="0" borderId="29" xfId="0" applyFont="1" applyBorder="1" applyAlignment="1">
      <alignment vertical="center"/>
    </xf>
    <xf numFmtId="0" fontId="23" fillId="0" borderId="23" xfId="0" applyFont="1" applyBorder="1" applyAlignment="1">
      <alignment vertical="center"/>
    </xf>
    <xf numFmtId="0" fontId="23" fillId="0" borderId="30" xfId="0" applyFont="1" applyBorder="1" applyAlignment="1">
      <alignment vertical="center"/>
    </xf>
    <xf numFmtId="0" fontId="26" fillId="0" borderId="20" xfId="0" applyFont="1" applyFill="1" applyBorder="1" applyAlignment="1">
      <alignment vertical="center"/>
    </xf>
    <xf numFmtId="0" fontId="23" fillId="0" borderId="21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23" fillId="0" borderId="20" xfId="0" applyFont="1" applyFill="1" applyBorder="1" applyAlignment="1">
      <alignment vertical="center"/>
    </xf>
    <xf numFmtId="0" fontId="23" fillId="0" borderId="24" xfId="0" applyFont="1" applyFill="1" applyBorder="1" applyAlignment="1"/>
    <xf numFmtId="0" fontId="23" fillId="0" borderId="25" xfId="0" applyFont="1" applyFill="1" applyBorder="1" applyAlignment="1">
      <alignment vertical="center"/>
    </xf>
    <xf numFmtId="0" fontId="23" fillId="0" borderId="29" xfId="0" applyFont="1" applyFill="1" applyBorder="1" applyAlignment="1">
      <alignment vertical="top"/>
    </xf>
    <xf numFmtId="0" fontId="23" fillId="0" borderId="23" xfId="0" applyFont="1" applyFill="1" applyBorder="1" applyAlignment="1">
      <alignment vertical="center"/>
    </xf>
    <xf numFmtId="0" fontId="23" fillId="0" borderId="30" xfId="0" applyFont="1" applyFill="1" applyBorder="1" applyAlignment="1">
      <alignment vertical="center"/>
    </xf>
    <xf numFmtId="0" fontId="26" fillId="0" borderId="24" xfId="0" applyFont="1" applyFill="1" applyBorder="1" applyAlignment="1"/>
    <xf numFmtId="0" fontId="26" fillId="0" borderId="27" xfId="0" applyFont="1" applyFill="1" applyBorder="1" applyAlignment="1">
      <alignment vertical="center"/>
    </xf>
    <xf numFmtId="0" fontId="23" fillId="0" borderId="24" xfId="0" applyFont="1" applyFill="1" applyBorder="1" applyAlignment="1">
      <alignment vertical="center"/>
    </xf>
    <xf numFmtId="0" fontId="23" fillId="0" borderId="27" xfId="0" applyFont="1" applyFill="1" applyBorder="1" applyAlignment="1">
      <alignment vertical="top"/>
    </xf>
    <xf numFmtId="0" fontId="21" fillId="0" borderId="0" xfId="0" applyFont="1" applyFill="1" applyBorder="1" applyAlignment="1" applyProtection="1">
      <alignment vertical="center"/>
    </xf>
    <xf numFmtId="0" fontId="35" fillId="0" borderId="0" xfId="0" applyFont="1" applyFill="1" applyBorder="1" applyAlignment="1" applyProtection="1">
      <alignment horizontal="left" vertical="center" indent="8"/>
    </xf>
    <xf numFmtId="0" fontId="21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0" fillId="0" borderId="0" xfId="0" applyFill="1"/>
    <xf numFmtId="0" fontId="26" fillId="0" borderId="28" xfId="0" applyFont="1" applyBorder="1" applyAlignment="1">
      <alignment horizontal="left"/>
    </xf>
    <xf numFmtId="0" fontId="39" fillId="0" borderId="30" xfId="0" applyFont="1" applyFill="1" applyBorder="1" applyAlignment="1" applyProtection="1">
      <alignment horizontal="left" vertical="center" indent="5"/>
    </xf>
    <xf numFmtId="4" fontId="20" fillId="0" borderId="1" xfId="0" applyNumberFormat="1" applyFont="1" applyFill="1" applyBorder="1" applyAlignment="1" applyProtection="1">
      <alignment horizontal="right" vertical="center" shrinkToFit="1"/>
    </xf>
    <xf numFmtId="0" fontId="23" fillId="0" borderId="13" xfId="0" applyFont="1" applyFill="1" applyBorder="1" applyAlignment="1">
      <alignment vertical="top"/>
    </xf>
    <xf numFmtId="0" fontId="26" fillId="0" borderId="13" xfId="0" applyFont="1" applyFill="1" applyBorder="1" applyAlignment="1">
      <alignment vertical="top"/>
    </xf>
    <xf numFmtId="0" fontId="23" fillId="0" borderId="1" xfId="0" applyFont="1" applyFill="1" applyBorder="1" applyAlignment="1">
      <alignment vertical="center"/>
    </xf>
    <xf numFmtId="4" fontId="20" fillId="0" borderId="1" xfId="0" applyNumberFormat="1" applyFont="1" applyFill="1" applyBorder="1" applyAlignment="1" applyProtection="1">
      <alignment horizontal="right" vertical="center" shrinkToFit="1"/>
      <protection locked="0"/>
    </xf>
    <xf numFmtId="49" fontId="25" fillId="0" borderId="0" xfId="0" applyNumberFormat="1" applyFont="1" applyFill="1" applyBorder="1" applyAlignment="1" applyProtection="1">
      <alignment horizontal="center" wrapText="1"/>
      <protection locked="0"/>
    </xf>
    <xf numFmtId="0" fontId="36" fillId="0" borderId="3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top"/>
    </xf>
    <xf numFmtId="0" fontId="36" fillId="0" borderId="0" xfId="0" applyFont="1" applyBorder="1" applyAlignment="1">
      <alignment horizontal="center" vertical="top"/>
    </xf>
    <xf numFmtId="0" fontId="26" fillId="0" borderId="27" xfId="0" applyFont="1" applyFill="1" applyBorder="1" applyAlignment="1">
      <alignment horizontal="center"/>
    </xf>
    <xf numFmtId="49" fontId="5" fillId="0" borderId="32" xfId="0" applyNumberFormat="1" applyFont="1" applyFill="1" applyBorder="1" applyAlignment="1" applyProtection="1">
      <alignment horizontal="center"/>
      <protection locked="0"/>
    </xf>
    <xf numFmtId="0" fontId="26" fillId="0" borderId="28" xfId="0" applyFont="1" applyFill="1" applyBorder="1"/>
    <xf numFmtId="49" fontId="5" fillId="0" borderId="29" xfId="0" applyNumberFormat="1" applyFont="1" applyFill="1" applyBorder="1" applyAlignment="1" applyProtection="1">
      <alignment horizontal="left" vertical="center"/>
    </xf>
    <xf numFmtId="49" fontId="5" fillId="0" borderId="23" xfId="0" applyNumberFormat="1" applyFont="1" applyFill="1" applyBorder="1" applyAlignment="1" applyProtection="1">
      <alignment horizontal="left" vertical="center"/>
    </xf>
    <xf numFmtId="0" fontId="0" fillId="0" borderId="30" xfId="0" applyFill="1" applyBorder="1" applyAlignment="1">
      <alignment horizontal="left" vertical="top"/>
    </xf>
    <xf numFmtId="0" fontId="0" fillId="0" borderId="40" xfId="0" applyBorder="1" applyAlignment="1">
      <alignment horizontal="center" vertical="center"/>
    </xf>
    <xf numFmtId="49" fontId="26" fillId="0" borderId="26" xfId="0" applyNumberFormat="1" applyFont="1" applyFill="1" applyBorder="1" applyAlignment="1">
      <alignment horizontal="left" vertical="center"/>
    </xf>
    <xf numFmtId="49" fontId="26" fillId="0" borderId="25" xfId="0" applyNumberFormat="1" applyFont="1" applyFill="1" applyBorder="1" applyAlignment="1">
      <alignment horizontal="left" vertical="center"/>
    </xf>
    <xf numFmtId="49" fontId="23" fillId="0" borderId="22" xfId="0" applyNumberFormat="1" applyFont="1" applyFill="1" applyBorder="1" applyAlignment="1">
      <alignment horizontal="left" vertical="center"/>
    </xf>
    <xf numFmtId="49" fontId="23" fillId="0" borderId="24" xfId="0" applyNumberFormat="1" applyFont="1" applyFill="1" applyBorder="1" applyAlignment="1">
      <alignment horizontal="left"/>
    </xf>
    <xf numFmtId="0" fontId="0" fillId="0" borderId="27" xfId="0" applyFill="1" applyBorder="1"/>
    <xf numFmtId="49" fontId="23" fillId="0" borderId="23" xfId="0" applyNumberFormat="1" applyFont="1" applyFill="1" applyBorder="1" applyAlignment="1">
      <alignment horizontal="left" vertical="top"/>
    </xf>
    <xf numFmtId="49" fontId="23" fillId="0" borderId="24" xfId="0" applyNumberFormat="1" applyFont="1" applyFill="1" applyBorder="1" applyAlignment="1">
      <alignment horizontal="left" vertical="center"/>
    </xf>
    <xf numFmtId="49" fontId="23" fillId="0" borderId="20" xfId="0" applyNumberFormat="1" applyFont="1" applyFill="1" applyBorder="1" applyAlignment="1">
      <alignment vertical="center"/>
    </xf>
    <xf numFmtId="49" fontId="23" fillId="0" borderId="21" xfId="0" applyNumberFormat="1" applyFont="1" applyFill="1" applyBorder="1" applyAlignment="1">
      <alignment horizontal="left" vertical="center"/>
    </xf>
    <xf numFmtId="49" fontId="23" fillId="0" borderId="22" xfId="0" applyNumberFormat="1" applyFont="1" applyFill="1" applyBorder="1" applyAlignment="1">
      <alignment horizontal="left" vertical="center" indent="1"/>
    </xf>
    <xf numFmtId="49" fontId="20" fillId="0" borderId="0" xfId="0" applyNumberFormat="1" applyFont="1" applyFill="1" applyBorder="1" applyAlignment="1">
      <alignment horizontal="left" vertical="center"/>
    </xf>
    <xf numFmtId="166" fontId="7" fillId="0" borderId="0" xfId="0" applyNumberFormat="1" applyFont="1" applyFill="1" applyBorder="1" applyAlignment="1" applyProtection="1">
      <alignment horizontal="right" vertical="center"/>
    </xf>
    <xf numFmtId="49" fontId="25" fillId="0" borderId="0" xfId="0" applyNumberFormat="1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49" fontId="23" fillId="0" borderId="24" xfId="0" applyNumberFormat="1" applyFont="1" applyFill="1" applyBorder="1" applyAlignment="1">
      <alignment horizontal="left" vertical="center" wrapText="1"/>
    </xf>
    <xf numFmtId="49" fontId="23" fillId="0" borderId="20" xfId="0" applyNumberFormat="1" applyFont="1" applyFill="1" applyBorder="1" applyAlignment="1">
      <alignment horizontal="left" vertical="center"/>
    </xf>
    <xf numFmtId="49" fontId="23" fillId="0" borderId="20" xfId="0" applyNumberFormat="1" applyFont="1" applyFill="1" applyBorder="1" applyAlignment="1">
      <alignment horizontal="left" vertical="center" indent="1"/>
    </xf>
    <xf numFmtId="49" fontId="23" fillId="0" borderId="26" xfId="0" applyNumberFormat="1" applyFont="1" applyFill="1" applyBorder="1" applyAlignment="1" applyProtection="1"/>
    <xf numFmtId="49" fontId="23" fillId="0" borderId="0" xfId="0" applyNumberFormat="1" applyFont="1" applyFill="1" applyBorder="1" applyAlignment="1" applyProtection="1"/>
    <xf numFmtId="49" fontId="25" fillId="0" borderId="32" xfId="0" applyNumberFormat="1" applyFont="1" applyFill="1" applyBorder="1" applyAlignment="1" applyProtection="1">
      <alignment horizontal="center" wrapText="1"/>
      <protection locked="0"/>
    </xf>
    <xf numFmtId="49" fontId="41" fillId="0" borderId="0" xfId="0" applyNumberFormat="1" applyFont="1" applyFill="1" applyBorder="1" applyAlignment="1">
      <alignment horizontal="center" vertical="center"/>
    </xf>
    <xf numFmtId="49" fontId="41" fillId="0" borderId="34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</xf>
    <xf numFmtId="166" fontId="41" fillId="0" borderId="34" xfId="0" applyNumberFormat="1" applyFont="1" applyFill="1" applyBorder="1" applyAlignment="1" applyProtection="1">
      <alignment horizontal="center" vertical="center"/>
    </xf>
    <xf numFmtId="166" fontId="41" fillId="0" borderId="0" xfId="0" applyNumberFormat="1" applyFont="1" applyFill="1" applyBorder="1" applyAlignment="1" applyProtection="1">
      <alignment horizontal="center" vertical="center"/>
    </xf>
    <xf numFmtId="49" fontId="23" fillId="0" borderId="21" xfId="0" applyNumberFormat="1" applyFont="1" applyFill="1" applyBorder="1" applyAlignment="1">
      <alignment horizontal="left" vertical="center" indent="1"/>
    </xf>
    <xf numFmtId="49" fontId="23" fillId="0" borderId="1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165" fontId="5" fillId="0" borderId="0" xfId="0" applyNumberFormat="1" applyFont="1" applyFill="1" applyBorder="1" applyAlignment="1" applyProtection="1">
      <alignment vertical="center"/>
      <protection locked="0"/>
    </xf>
    <xf numFmtId="165" fontId="7" fillId="0" borderId="0" xfId="0" applyNumberFormat="1" applyFont="1" applyFill="1" applyBorder="1" applyAlignment="1" applyProtection="1">
      <alignment vertical="center"/>
    </xf>
    <xf numFmtId="0" fontId="23" fillId="0" borderId="24" xfId="0" applyFont="1" applyFill="1" applyBorder="1" applyAlignment="1">
      <alignment horizontal="left" vertical="center" wrapText="1"/>
    </xf>
    <xf numFmtId="49" fontId="23" fillId="0" borderId="26" xfId="0" applyNumberFormat="1" applyFont="1" applyFill="1" applyBorder="1" applyAlignment="1"/>
    <xf numFmtId="49" fontId="23" fillId="0" borderId="0" xfId="0" applyNumberFormat="1" applyFont="1" applyFill="1" applyBorder="1" applyAlignment="1"/>
    <xf numFmtId="165" fontId="7" fillId="0" borderId="0" xfId="0" applyNumberFormat="1" applyFont="1" applyFill="1" applyBorder="1" applyAlignment="1" applyProtection="1">
      <alignment vertical="center"/>
      <protection hidden="1"/>
    </xf>
    <xf numFmtId="165" fontId="7" fillId="0" borderId="0" xfId="0" applyNumberFormat="1" applyFont="1" applyFill="1" applyBorder="1" applyAlignment="1" applyProtection="1">
      <alignment vertical="center"/>
      <protection locked="0"/>
    </xf>
    <xf numFmtId="49" fontId="23" fillId="0" borderId="23" xfId="0" applyNumberFormat="1" applyFont="1" applyFill="1" applyBorder="1" applyAlignment="1">
      <alignment horizontal="left" vertical="center" indent="2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3" borderId="15" xfId="6" applyBorder="1">
      <alignment horizontal="center" vertical="center" wrapText="1"/>
      <protection locked="0"/>
    </xf>
    <xf numFmtId="4" fontId="20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9" xfId="0" applyNumberFormat="1" applyFont="1" applyFill="1" applyBorder="1" applyAlignment="1" applyProtection="1">
      <alignment horizontal="right" vertical="center" shrinkToFit="1"/>
    </xf>
    <xf numFmtId="4" fontId="25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13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1" xfId="0" applyNumberFormat="1" applyFont="1" applyFill="1" applyBorder="1" applyAlignment="1" applyProtection="1">
      <alignment horizontal="right" vertical="center" shrinkToFit="1"/>
      <protection locked="0"/>
    </xf>
    <xf numFmtId="4" fontId="44" fillId="0" borderId="0" xfId="4" applyFont="1" applyFill="1" applyBorder="1">
      <alignment vertical="center" wrapText="1"/>
    </xf>
    <xf numFmtId="0" fontId="45" fillId="0" borderId="0" xfId="5" applyFont="1" applyFill="1" applyBorder="1" applyAlignment="1">
      <alignment horizontal="left" vertical="center" wrapText="1" indent="2"/>
      <protection locked="0"/>
    </xf>
    <xf numFmtId="0" fontId="43" fillId="0" borderId="0" xfId="0" applyFont="1"/>
    <xf numFmtId="0" fontId="45" fillId="0" borderId="1" xfId="5" applyFont="1" applyBorder="1">
      <alignment vertical="center" wrapText="1"/>
      <protection locked="0"/>
    </xf>
    <xf numFmtId="4" fontId="0" fillId="0" borderId="1" xfId="0" applyNumberFormat="1" applyBorder="1"/>
    <xf numFmtId="1" fontId="7" fillId="0" borderId="1" xfId="7" applyBorder="1">
      <alignment horizontal="center" vertical="center"/>
      <protection locked="0"/>
    </xf>
    <xf numFmtId="1" fontId="5" fillId="0" borderId="1" xfId="2" applyBorder="1" applyProtection="1">
      <alignment horizontal="center" vertical="center"/>
      <protection locked="0"/>
    </xf>
    <xf numFmtId="4" fontId="0" fillId="0" borderId="1" xfId="0" applyNumberFormat="1" applyBorder="1" applyAlignment="1">
      <alignment horizontal="right" vertical="center" wrapText="1"/>
    </xf>
    <xf numFmtId="0" fontId="46" fillId="0" borderId="0" xfId="0" applyFont="1"/>
    <xf numFmtId="4" fontId="47" fillId="0" borderId="0" xfId="0" applyNumberFormat="1" applyFont="1" applyBorder="1" applyAlignment="1">
      <alignment horizontal="left" vertical="center"/>
    </xf>
    <xf numFmtId="0" fontId="7" fillId="3" borderId="11" xfId="6" applyFont="1" applyBorder="1">
      <alignment horizontal="center" vertical="center" wrapText="1"/>
      <protection locked="0"/>
    </xf>
    <xf numFmtId="0" fontId="7" fillId="3" borderId="4" xfId="6" applyFont="1" applyBorder="1">
      <alignment horizontal="center" vertical="center" wrapText="1"/>
      <protection locked="0"/>
    </xf>
    <xf numFmtId="0" fontId="48" fillId="3" borderId="5" xfId="6" applyFont="1" applyBorder="1">
      <alignment horizontal="center" vertical="center" wrapText="1"/>
      <protection locked="0"/>
    </xf>
    <xf numFmtId="0" fontId="7" fillId="3" borderId="42" xfId="6" applyFont="1" applyBorder="1">
      <alignment horizontal="center" vertical="center" wrapText="1"/>
      <protection locked="0"/>
    </xf>
    <xf numFmtId="0" fontId="7" fillId="0" borderId="2" xfId="11" applyFont="1" applyBorder="1">
      <alignment vertical="center"/>
      <protection locked="0"/>
    </xf>
    <xf numFmtId="4" fontId="7" fillId="0" borderId="43" xfId="8" applyFont="1" applyBorder="1">
      <alignment horizontal="right" vertical="center" wrapText="1"/>
    </xf>
    <xf numFmtId="0" fontId="7" fillId="0" borderId="1" xfId="11" applyFont="1" applyBorder="1">
      <alignment vertical="center"/>
      <protection locked="0"/>
    </xf>
    <xf numFmtId="4" fontId="5" fillId="0" borderId="43" xfId="9" applyBorder="1">
      <alignment horizontal="right" vertical="center" wrapText="1"/>
      <protection locked="0"/>
    </xf>
    <xf numFmtId="1" fontId="5" fillId="0" borderId="2" xfId="2" applyFont="1" applyBorder="1" applyProtection="1">
      <alignment horizontal="center" vertical="center"/>
      <protection locked="0"/>
    </xf>
    <xf numFmtId="4" fontId="7" fillId="0" borderId="12" xfId="12" applyFont="1" applyBorder="1">
      <alignment horizontal="centerContinuous" vertical="center" wrapText="1"/>
      <protection locked="0"/>
    </xf>
    <xf numFmtId="4" fontId="7" fillId="0" borderId="6" xfId="12" applyFont="1" applyBorder="1">
      <alignment horizontal="centerContinuous" vertical="center" wrapText="1"/>
      <protection locked="0"/>
    </xf>
    <xf numFmtId="4" fontId="7" fillId="0" borderId="0" xfId="12" applyFont="1" applyBorder="1">
      <alignment horizontal="centerContinuous" vertical="center" wrapText="1"/>
      <protection locked="0"/>
    </xf>
    <xf numFmtId="4" fontId="7" fillId="0" borderId="0" xfId="8" applyFont="1" applyBorder="1">
      <alignment horizontal="right" vertical="center" wrapText="1"/>
    </xf>
    <xf numFmtId="4" fontId="8" fillId="0" borderId="0" xfId="13" applyFont="1" applyBorder="1">
      <alignment horizontal="left" vertical="center"/>
      <protection locked="0"/>
    </xf>
    <xf numFmtId="4" fontId="7" fillId="3" borderId="13" xfId="6" applyNumberFormat="1" applyFont="1" applyBorder="1" applyAlignment="1">
      <alignment horizontal="right" vertical="center" wrapText="1"/>
      <protection locked="0"/>
    </xf>
    <xf numFmtId="4" fontId="7" fillId="3" borderId="46" xfId="6" applyNumberFormat="1" applyFont="1" applyBorder="1" applyAlignment="1">
      <alignment horizontal="right" vertical="center" wrapText="1"/>
      <protection locked="0"/>
    </xf>
    <xf numFmtId="4" fontId="7" fillId="0" borderId="1" xfId="9" applyFont="1" applyBorder="1">
      <alignment horizontal="right" vertical="center" wrapText="1"/>
      <protection locked="0"/>
    </xf>
    <xf numFmtId="4" fontId="5" fillId="0" borderId="0" xfId="0" applyNumberFormat="1" applyFont="1" applyBorder="1" applyAlignment="1">
      <alignment horizontal="center" vertical="center"/>
    </xf>
    <xf numFmtId="1" fontId="6" fillId="0" borderId="0" xfId="3" applyFont="1" applyBorder="1" applyAlignment="1" applyProtection="1">
      <alignment vertical="center"/>
      <protection locked="0"/>
    </xf>
    <xf numFmtId="0" fontId="49" fillId="0" borderId="0" xfId="0" applyFont="1"/>
    <xf numFmtId="0" fontId="49" fillId="0" borderId="1" xfId="0" applyFont="1" applyBorder="1" applyAlignment="1">
      <alignment horizontal="center" vertical="center"/>
    </xf>
    <xf numFmtId="0" fontId="7" fillId="3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5" fillId="0" borderId="0" xfId="0" applyNumberFormat="1" applyFont="1" applyBorder="1" applyAlignment="1">
      <alignment horizontal="right" vertical="center"/>
    </xf>
    <xf numFmtId="4" fontId="47" fillId="0" borderId="0" xfId="0" applyNumberFormat="1" applyFont="1" applyBorder="1" applyAlignment="1">
      <alignment vertical="center" wrapText="1"/>
    </xf>
    <xf numFmtId="0" fontId="7" fillId="3" borderId="11" xfId="6" applyBorder="1">
      <alignment horizontal="center" vertical="center" wrapText="1"/>
      <protection locked="0"/>
    </xf>
    <xf numFmtId="0" fontId="7" fillId="3" borderId="4" xfId="6" applyBorder="1">
      <alignment horizontal="center" vertical="center" wrapText="1"/>
      <protection locked="0"/>
    </xf>
    <xf numFmtId="0" fontId="48" fillId="3" borderId="4" xfId="6" applyFont="1" applyBorder="1">
      <alignment horizontal="center" vertical="center" wrapText="1"/>
      <protection locked="0"/>
    </xf>
    <xf numFmtId="1" fontId="7" fillId="0" borderId="2" xfId="7">
      <alignment horizontal="center" vertical="center"/>
      <protection locked="0"/>
    </xf>
    <xf numFmtId="4" fontId="7" fillId="0" borderId="1" xfId="8">
      <alignment horizontal="right" vertical="center" wrapText="1"/>
    </xf>
    <xf numFmtId="4" fontId="5" fillId="0" borderId="8" xfId="14" applyBorder="1">
      <alignment horizontal="right" vertical="center" wrapText="1"/>
    </xf>
    <xf numFmtId="4" fontId="7" fillId="0" borderId="1" xfId="10">
      <alignment horizontal="right" vertical="center" wrapText="1"/>
      <protection locked="0"/>
    </xf>
    <xf numFmtId="4" fontId="7" fillId="0" borderId="48" xfId="12" applyBorder="1" applyAlignment="1">
      <alignment horizontal="centerContinuous" vertical="center" wrapText="1"/>
      <protection locked="0"/>
    </xf>
    <xf numFmtId="4" fontId="7" fillId="0" borderId="44" xfId="12" applyBorder="1" applyAlignment="1">
      <alignment horizontal="centerContinuous" vertical="center" wrapText="1"/>
      <protection locked="0"/>
    </xf>
    <xf numFmtId="4" fontId="50" fillId="0" borderId="0" xfId="0" applyNumberFormat="1" applyFont="1" applyBorder="1" applyAlignment="1">
      <alignment horizontal="center" vertical="center"/>
    </xf>
    <xf numFmtId="1" fontId="51" fillId="0" borderId="2" xfId="2" applyFont="1" applyBorder="1" applyProtection="1">
      <alignment horizontal="center" vertical="center"/>
      <protection locked="0"/>
    </xf>
    <xf numFmtId="0" fontId="10" fillId="0" borderId="1" xfId="5" quotePrefix="1" applyBorder="1">
      <alignment vertical="center" wrapText="1"/>
      <protection locked="0"/>
    </xf>
    <xf numFmtId="4" fontId="7" fillId="0" borderId="12" xfId="12" applyBorder="1">
      <alignment horizontal="centerContinuous" vertical="center" wrapText="1"/>
      <protection locked="0"/>
    </xf>
    <xf numFmtId="4" fontId="7" fillId="0" borderId="44" xfId="12" applyBorder="1">
      <alignment horizontal="centerContinuous" vertical="center" wrapText="1"/>
      <protection locked="0"/>
    </xf>
    <xf numFmtId="4" fontId="47" fillId="0" borderId="0" xfId="0" applyNumberFormat="1" applyFont="1" applyBorder="1" applyAlignment="1">
      <alignment vertical="center"/>
    </xf>
    <xf numFmtId="1" fontId="6" fillId="0" borderId="0" xfId="3" applyProtection="1">
      <alignment horizontal="left" vertical="center"/>
      <protection locked="0"/>
    </xf>
    <xf numFmtId="0" fontId="42" fillId="0" borderId="0" xfId="0" applyFont="1"/>
    <xf numFmtId="1" fontId="52" fillId="0" borderId="0" xfId="3" applyFont="1" applyAlignment="1" applyProtection="1">
      <alignment vertical="center"/>
      <protection locked="0"/>
    </xf>
    <xf numFmtId="1" fontId="52" fillId="0" borderId="0" xfId="3" applyFont="1" applyProtection="1">
      <alignment horizontal="left" vertical="center"/>
      <protection locked="0"/>
    </xf>
    <xf numFmtId="1" fontId="52" fillId="0" borderId="0" xfId="3" applyFont="1" applyAlignment="1" applyProtection="1">
      <alignment horizontal="left" vertical="center" wrapText="1"/>
      <protection locked="0"/>
    </xf>
    <xf numFmtId="0" fontId="53" fillId="0" borderId="0" xfId="5" applyFont="1" applyBorder="1">
      <alignment vertical="center" wrapText="1"/>
      <protection locked="0"/>
    </xf>
    <xf numFmtId="4" fontId="5" fillId="0" borderId="20" xfId="9" applyBorder="1">
      <alignment horizontal="right" vertical="center" wrapText="1"/>
      <protection locked="0"/>
    </xf>
    <xf numFmtId="4" fontId="7" fillId="0" borderId="49" xfId="8" applyBorder="1">
      <alignment horizontal="right" vertical="center" wrapText="1"/>
    </xf>
    <xf numFmtId="0" fontId="0" fillId="0" borderId="8" xfId="0" applyBorder="1"/>
    <xf numFmtId="0" fontId="54" fillId="3" borderId="5" xfId="6" applyFont="1" applyBorder="1" applyAlignment="1">
      <alignment horizontal="right" vertical="center" wrapText="1"/>
      <protection locked="0"/>
    </xf>
    <xf numFmtId="0" fontId="45" fillId="0" borderId="0" xfId="5" applyFont="1" applyFill="1" applyBorder="1">
      <alignment vertical="center" wrapText="1"/>
      <protection locked="0"/>
    </xf>
    <xf numFmtId="1" fontId="55" fillId="0" borderId="0" xfId="3" applyFont="1" applyProtection="1">
      <alignment horizontal="left" vertical="center"/>
      <protection locked="0"/>
    </xf>
    <xf numFmtId="1" fontId="55" fillId="0" borderId="0" xfId="3" applyFont="1" applyAlignment="1" applyProtection="1">
      <alignment horizontal="left" vertical="center" wrapText="1"/>
      <protection locked="0"/>
    </xf>
    <xf numFmtId="1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0" fontId="7" fillId="3" borderId="42" xfId="6" applyBorder="1">
      <alignment horizontal="center" vertical="center" wrapText="1"/>
      <protection locked="0"/>
    </xf>
    <xf numFmtId="4" fontId="7" fillId="0" borderId="12" xfId="12" applyBorder="1" applyAlignment="1">
      <alignment horizontal="centerContinuous" vertical="center" wrapText="1"/>
      <protection locked="0"/>
    </xf>
    <xf numFmtId="4" fontId="7" fillId="0" borderId="6" xfId="12" applyBorder="1">
      <alignment horizontal="centerContinuous" vertical="center" wrapText="1"/>
      <protection locked="0"/>
    </xf>
    <xf numFmtId="4" fontId="7" fillId="0" borderId="45" xfId="8" applyBorder="1">
      <alignment horizontal="right" vertical="center" wrapText="1"/>
    </xf>
    <xf numFmtId="4" fontId="5" fillId="0" borderId="0" xfId="0" applyNumberFormat="1" applyFont="1" applyBorder="1" applyAlignment="1">
      <alignment horizontal="left" vertical="center"/>
    </xf>
    <xf numFmtId="3" fontId="7" fillId="0" borderId="0" xfId="0" applyNumberFormat="1" applyFont="1" applyBorder="1" applyAlignment="1">
      <alignment horizontal="center" vertical="center"/>
    </xf>
    <xf numFmtId="4" fontId="7" fillId="0" borderId="6" xfId="12" applyBorder="1" applyAlignment="1">
      <alignment horizontal="centerContinuous" vertical="center" wrapText="1"/>
      <protection locked="0"/>
    </xf>
    <xf numFmtId="4" fontId="7" fillId="0" borderId="8" xfId="9" applyFont="1" applyBorder="1">
      <alignment horizontal="right" vertical="center" wrapText="1"/>
      <protection locked="0"/>
    </xf>
    <xf numFmtId="1" fontId="5" fillId="0" borderId="2" xfId="2" applyFont="1" applyBorder="1" applyAlignment="1" applyProtection="1">
      <alignment horizontal="center" vertical="center" wrapText="1"/>
      <protection locked="0"/>
    </xf>
    <xf numFmtId="0" fontId="56" fillId="0" borderId="0" xfId="0" applyFont="1"/>
    <xf numFmtId="0" fontId="26" fillId="0" borderId="2" xfId="0" applyFont="1" applyFill="1" applyBorder="1" applyAlignment="1">
      <alignment vertical="center"/>
    </xf>
    <xf numFmtId="0" fontId="26" fillId="0" borderId="61" xfId="0" applyFont="1" applyFill="1" applyBorder="1" applyAlignment="1">
      <alignment vertical="center"/>
    </xf>
    <xf numFmtId="0" fontId="26" fillId="0" borderId="19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3" fillId="0" borderId="61" xfId="0" applyFont="1" applyFill="1" applyBorder="1" applyAlignment="1">
      <alignment vertical="center"/>
    </xf>
    <xf numFmtId="0" fontId="23" fillId="0" borderId="63" xfId="0" applyFont="1" applyFill="1" applyBorder="1" applyAlignment="1">
      <alignment vertical="top" wrapText="1"/>
    </xf>
    <xf numFmtId="0" fontId="23" fillId="0" borderId="63" xfId="0" applyFont="1" applyFill="1" applyBorder="1" applyAlignment="1">
      <alignment vertical="center"/>
    </xf>
    <xf numFmtId="0" fontId="23" fillId="0" borderId="61" xfId="0" applyFont="1" applyFill="1" applyBorder="1" applyAlignment="1"/>
    <xf numFmtId="0" fontId="23" fillId="0" borderId="63" xfId="0" applyFont="1" applyFill="1" applyBorder="1" applyAlignment="1">
      <alignment vertical="top"/>
    </xf>
    <xf numFmtId="0" fontId="23" fillId="0" borderId="19" xfId="0" applyFont="1" applyFill="1" applyBorder="1"/>
    <xf numFmtId="0" fontId="26" fillId="0" borderId="63" xfId="0" applyFont="1" applyFill="1" applyBorder="1" applyAlignment="1">
      <alignment vertical="center"/>
    </xf>
    <xf numFmtId="0" fontId="23" fillId="0" borderId="61" xfId="0" applyFont="1" applyFill="1" applyBorder="1" applyAlignment="1">
      <alignment vertical="top"/>
    </xf>
    <xf numFmtId="0" fontId="23" fillId="0" borderId="63" xfId="0" applyFont="1" applyFill="1" applyBorder="1" applyAlignment="1">
      <alignment horizontal="left" vertical="center"/>
    </xf>
    <xf numFmtId="0" fontId="26" fillId="0" borderId="63" xfId="0" applyFont="1" applyFill="1" applyBorder="1" applyAlignment="1">
      <alignment vertical="top"/>
    </xf>
    <xf numFmtId="0" fontId="0" fillId="0" borderId="6" xfId="0" applyBorder="1"/>
    <xf numFmtId="0" fontId="5" fillId="3" borderId="1" xfId="6" applyFont="1" applyBorder="1" applyAlignment="1">
      <alignment horizontal="left" vertical="center" wrapText="1"/>
      <protection locked="0"/>
    </xf>
    <xf numFmtId="0" fontId="7" fillId="3" borderId="1" xfId="6" applyFont="1" applyBorder="1" applyAlignment="1">
      <alignment horizontal="left" vertical="center" wrapText="1"/>
      <protection locked="0"/>
    </xf>
    <xf numFmtId="1" fontId="7" fillId="0" borderId="0" xfId="7" applyBorder="1">
      <alignment horizontal="center" vertical="center"/>
      <protection locked="0"/>
    </xf>
    <xf numFmtId="4" fontId="7" fillId="0" borderId="0" xfId="4" applyBorder="1" applyProtection="1">
      <alignment vertical="center" wrapText="1"/>
      <protection locked="0"/>
    </xf>
    <xf numFmtId="4" fontId="7" fillId="0" borderId="0" xfId="8" applyBorder="1">
      <alignment horizontal="right" vertical="center" wrapText="1"/>
    </xf>
    <xf numFmtId="1" fontId="5" fillId="0" borderId="0" xfId="2" applyBorder="1" applyProtection="1">
      <alignment horizontal="center" vertical="center"/>
      <protection locked="0"/>
    </xf>
    <xf numFmtId="0" fontId="10" fillId="0" borderId="0" xfId="5" applyBorder="1">
      <alignment vertical="center" wrapText="1"/>
      <protection locked="0"/>
    </xf>
    <xf numFmtId="4" fontId="5" fillId="0" borderId="0" xfId="9" applyBorder="1">
      <alignment horizontal="right" vertical="center" wrapText="1"/>
      <protection locked="0"/>
    </xf>
    <xf numFmtId="0" fontId="61" fillId="0" borderId="0" xfId="5" applyFont="1" applyBorder="1" applyAlignment="1">
      <alignment horizontal="center" vertical="center" wrapText="1"/>
      <protection locked="0"/>
    </xf>
    <xf numFmtId="16" fontId="5" fillId="3" borderId="2" xfId="6" applyNumberFormat="1" applyFont="1" applyBorder="1" applyAlignment="1">
      <alignment horizontal="center" vertical="center" wrapText="1"/>
      <protection locked="0"/>
    </xf>
    <xf numFmtId="0" fontId="5" fillId="3" borderId="2" xfId="6" applyFont="1" applyBorder="1" applyAlignment="1">
      <alignment horizontal="center" vertical="center" wrapText="1"/>
      <protection locked="0"/>
    </xf>
    <xf numFmtId="0" fontId="7" fillId="3" borderId="2" xfId="6" applyFont="1" applyBorder="1" applyAlignment="1">
      <alignment horizontal="center" vertical="center" wrapText="1"/>
      <protection locked="0"/>
    </xf>
    <xf numFmtId="0" fontId="5" fillId="3" borderId="12" xfId="6" applyFont="1" applyBorder="1" applyAlignment="1">
      <alignment horizontal="center" vertical="center" wrapText="1"/>
      <protection locked="0"/>
    </xf>
    <xf numFmtId="0" fontId="5" fillId="3" borderId="6" xfId="6" applyFont="1" applyBorder="1" applyAlignment="1">
      <alignment horizontal="left" vertical="center" wrapText="1"/>
      <protection locked="0"/>
    </xf>
    <xf numFmtId="0" fontId="14" fillId="3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62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 wrapText="1"/>
    </xf>
    <xf numFmtId="0" fontId="63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 wrapText="1"/>
    </xf>
    <xf numFmtId="4" fontId="5" fillId="0" borderId="0" xfId="9" applyBorder="1" applyAlignment="1">
      <alignment vertical="center" wrapText="1"/>
      <protection locked="0"/>
    </xf>
    <xf numFmtId="4" fontId="21" fillId="0" borderId="0" xfId="9" applyFont="1" applyBorder="1" applyAlignment="1">
      <alignment vertical="center" wrapText="1"/>
      <protection locked="0"/>
    </xf>
    <xf numFmtId="0" fontId="63" fillId="0" borderId="2" xfId="0" applyFont="1" applyBorder="1" applyAlignment="1">
      <alignment horizontal="center" vertical="center"/>
    </xf>
    <xf numFmtId="0" fontId="63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64" fillId="0" borderId="1" xfId="0" applyFont="1" applyBorder="1" applyAlignment="1"/>
    <xf numFmtId="0" fontId="64" fillId="0" borderId="9" xfId="0" applyFont="1" applyBorder="1" applyAlignment="1"/>
    <xf numFmtId="0" fontId="0" fillId="0" borderId="9" xfId="0" applyBorder="1"/>
    <xf numFmtId="0" fontId="0" fillId="0" borderId="66" xfId="0" applyBorder="1"/>
    <xf numFmtId="0" fontId="16" fillId="0" borderId="67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center"/>
    </xf>
    <xf numFmtId="0" fontId="0" fillId="0" borderId="68" xfId="0" applyBorder="1"/>
    <xf numFmtId="0" fontId="0" fillId="0" borderId="69" xfId="0" applyBorder="1"/>
    <xf numFmtId="0" fontId="61" fillId="0" borderId="0" xfId="5" applyFont="1" applyBorder="1" applyAlignment="1">
      <alignment horizontal="left" vertical="center" wrapText="1"/>
      <protection locked="0"/>
    </xf>
    <xf numFmtId="0" fontId="64" fillId="0" borderId="2" xfId="0" applyFont="1" applyBorder="1" applyAlignment="1">
      <alignment vertical="center"/>
    </xf>
    <xf numFmtId="0" fontId="64" fillId="0" borderId="61" xfId="0" applyFont="1" applyBorder="1" applyAlignment="1">
      <alignment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wrapText="1"/>
    </xf>
    <xf numFmtId="0" fontId="13" fillId="0" borderId="12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" fillId="0" borderId="0" xfId="0" applyFont="1"/>
    <xf numFmtId="0" fontId="65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12" fillId="0" borderId="0" xfId="0" applyFont="1" applyAlignment="1"/>
    <xf numFmtId="0" fontId="49" fillId="0" borderId="8" xfId="0" applyFont="1" applyBorder="1" applyAlignment="1">
      <alignment horizontal="center" vertical="center"/>
    </xf>
    <xf numFmtId="0" fontId="65" fillId="0" borderId="2" xfId="0" applyFont="1" applyBorder="1" applyAlignment="1">
      <alignment horizontal="center" vertical="center"/>
    </xf>
    <xf numFmtId="0" fontId="65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5" fillId="0" borderId="2" xfId="7" applyFont="1" applyBorder="1">
      <alignment horizontal="center" vertical="center"/>
      <protection locked="0"/>
    </xf>
    <xf numFmtId="0" fontId="63" fillId="0" borderId="19" xfId="0" applyFont="1" applyBorder="1" applyAlignment="1">
      <alignment horizontal="center" vertical="center" wrapText="1"/>
    </xf>
    <xf numFmtId="4" fontId="5" fillId="0" borderId="0" xfId="9" applyBorder="1" applyAlignment="1">
      <alignment horizontal="center" vertical="center" wrapText="1"/>
      <protection locked="0"/>
    </xf>
    <xf numFmtId="4" fontId="21" fillId="0" borderId="0" xfId="9" applyFont="1" applyBorder="1" applyAlignment="1">
      <alignment horizontal="center" vertical="center" wrapText="1"/>
      <protection locked="0"/>
    </xf>
    <xf numFmtId="0" fontId="63" fillId="0" borderId="1" xfId="0" applyFont="1" applyBorder="1" applyAlignment="1">
      <alignment horizontal="center"/>
    </xf>
    <xf numFmtId="0" fontId="63" fillId="0" borderId="2" xfId="0" applyFont="1" applyBorder="1" applyAlignment="1">
      <alignment horizontal="center"/>
    </xf>
    <xf numFmtId="0" fontId="63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5" fillId="0" borderId="0" xfId="9" applyBorder="1" applyAlignment="1">
      <alignment horizontal="center" vertical="center" wrapText="1"/>
      <protection locked="0"/>
    </xf>
    <xf numFmtId="4" fontId="21" fillId="0" borderId="0" xfId="9" applyFont="1" applyBorder="1" applyAlignment="1">
      <alignment horizontal="center" vertical="center" wrapText="1"/>
      <protection locked="0"/>
    </xf>
    <xf numFmtId="0" fontId="49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0" fontId="64" fillId="0" borderId="68" xfId="0" applyFont="1" applyBorder="1" applyAlignment="1">
      <alignment horizontal="center" vertical="center"/>
    </xf>
    <xf numFmtId="2" fontId="64" fillId="0" borderId="68" xfId="0" applyNumberFormat="1" applyFont="1" applyBorder="1"/>
    <xf numFmtId="2" fontId="64" fillId="0" borderId="68" xfId="0" applyNumberFormat="1" applyFont="1" applyBorder="1" applyAlignment="1">
      <alignment horizontal="center" vertical="center"/>
    </xf>
    <xf numFmtId="0" fontId="64" fillId="0" borderId="2" xfId="0" applyFont="1" applyBorder="1" applyAlignment="1">
      <alignment horizontal="center" vertical="center"/>
    </xf>
    <xf numFmtId="2" fontId="64" fillId="0" borderId="69" xfId="0" applyNumberFormat="1" applyFont="1" applyBorder="1"/>
    <xf numFmtId="0" fontId="49" fillId="0" borderId="1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2" fontId="13" fillId="0" borderId="68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6" fillId="0" borderId="1" xfId="0" applyFont="1" applyBorder="1" applyAlignment="1">
      <alignment horizontal="right"/>
    </xf>
    <xf numFmtId="2" fontId="16" fillId="0" borderId="1" xfId="0" applyNumberFormat="1" applyFont="1" applyBorder="1"/>
    <xf numFmtId="0" fontId="16" fillId="0" borderId="1" xfId="0" applyFont="1" applyBorder="1"/>
    <xf numFmtId="4" fontId="5" fillId="0" borderId="0" xfId="9" applyBorder="1" applyAlignment="1">
      <alignment vertical="center"/>
      <protection locked="0"/>
    </xf>
    <xf numFmtId="4" fontId="5" fillId="0" borderId="0" xfId="9" applyBorder="1" applyAlignment="1">
      <alignment horizontal="center" vertical="center"/>
      <protection locked="0"/>
    </xf>
    <xf numFmtId="0" fontId="16" fillId="0" borderId="1" xfId="0" applyFont="1" applyBorder="1" applyAlignment="1">
      <alignment horizontal="center"/>
    </xf>
    <xf numFmtId="0" fontId="0" fillId="0" borderId="1" xfId="0" applyFont="1" applyBorder="1"/>
    <xf numFmtId="0" fontId="64" fillId="0" borderId="2" xfId="0" applyFont="1" applyBorder="1" applyAlignment="1">
      <alignment horizontal="center"/>
    </xf>
    <xf numFmtId="0" fontId="65" fillId="0" borderId="8" xfId="0" applyFont="1" applyBorder="1" applyAlignment="1">
      <alignment horizontal="center" vertical="center" wrapText="1"/>
    </xf>
    <xf numFmtId="0" fontId="16" fillId="0" borderId="12" xfId="0" applyFont="1" applyBorder="1"/>
    <xf numFmtId="0" fontId="16" fillId="0" borderId="6" xfId="0" applyFont="1" applyBorder="1"/>
    <xf numFmtId="4" fontId="16" fillId="0" borderId="6" xfId="0" applyNumberFormat="1" applyFont="1" applyBorder="1"/>
    <xf numFmtId="0" fontId="16" fillId="0" borderId="0" xfId="0" applyFont="1"/>
    <xf numFmtId="2" fontId="49" fillId="0" borderId="1" xfId="0" applyNumberFormat="1" applyFont="1" applyBorder="1" applyAlignment="1">
      <alignment horizontal="right"/>
    </xf>
    <xf numFmtId="0" fontId="65" fillId="0" borderId="2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5" fillId="0" borderId="8" xfId="0" applyFont="1" applyBorder="1" applyAlignment="1">
      <alignment horizontal="center"/>
    </xf>
    <xf numFmtId="2" fontId="49" fillId="0" borderId="8" xfId="0" applyNumberFormat="1" applyFont="1" applyBorder="1" applyAlignment="1">
      <alignment horizontal="right"/>
    </xf>
    <xf numFmtId="4" fontId="16" fillId="0" borderId="7" xfId="0" applyNumberFormat="1" applyFont="1" applyBorder="1"/>
    <xf numFmtId="0" fontId="1" fillId="0" borderId="6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66" xfId="0" applyNumberFormat="1" applyFont="1" applyBorder="1"/>
    <xf numFmtId="0" fontId="49" fillId="0" borderId="67" xfId="0" applyFont="1" applyBorder="1"/>
    <xf numFmtId="0" fontId="49" fillId="0" borderId="68" xfId="0" applyFont="1" applyBorder="1"/>
    <xf numFmtId="2" fontId="49" fillId="0" borderId="68" xfId="0" applyNumberFormat="1" applyFont="1" applyBorder="1"/>
    <xf numFmtId="2" fontId="49" fillId="0" borderId="69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65" fillId="0" borderId="12" xfId="0" applyFont="1" applyBorder="1" applyAlignment="1">
      <alignment horizontal="center" vertical="center"/>
    </xf>
    <xf numFmtId="0" fontId="65" fillId="0" borderId="6" xfId="0" applyFont="1" applyBorder="1" applyAlignment="1">
      <alignment horizontal="center" vertical="center"/>
    </xf>
    <xf numFmtId="0" fontId="65" fillId="0" borderId="7" xfId="0" applyFont="1" applyBorder="1" applyAlignment="1">
      <alignment horizontal="center" vertical="center"/>
    </xf>
    <xf numFmtId="1" fontId="66" fillId="0" borderId="0" xfId="3" applyFont="1" applyAlignment="1" applyProtection="1">
      <alignment horizontal="left" vertical="top"/>
      <protection locked="0"/>
    </xf>
    <xf numFmtId="0" fontId="7" fillId="3" borderId="19" xfId="6" applyBorder="1" applyAlignment="1">
      <alignment horizontal="center" vertical="center" wrapText="1"/>
      <protection locked="0"/>
    </xf>
    <xf numFmtId="0" fontId="7" fillId="3" borderId="13" xfId="6" applyBorder="1" applyAlignment="1">
      <alignment horizontal="left" vertical="center" wrapText="1"/>
      <protection locked="0"/>
    </xf>
    <xf numFmtId="0" fontId="7" fillId="3" borderId="70" xfId="6" applyBorder="1" applyAlignment="1">
      <alignment horizontal="center" vertical="center" wrapText="1"/>
      <protection locked="0"/>
    </xf>
    <xf numFmtId="0" fontId="7" fillId="3" borderId="64" xfId="6" applyBorder="1" applyAlignment="1">
      <alignment horizontal="center" vertical="center" wrapText="1"/>
      <protection locked="0"/>
    </xf>
    <xf numFmtId="0" fontId="7" fillId="3" borderId="71" xfId="6" applyBorder="1" applyAlignment="1">
      <alignment horizontal="center" vertical="center" wrapText="1"/>
      <protection locked="0"/>
    </xf>
    <xf numFmtId="0" fontId="7" fillId="3" borderId="72" xfId="6" applyBorder="1" applyAlignment="1">
      <alignment horizontal="center" vertical="center" wrapText="1"/>
      <protection locked="0"/>
    </xf>
    <xf numFmtId="0" fontId="14" fillId="3" borderId="64" xfId="6" applyFont="1" applyBorder="1" applyAlignment="1">
      <alignment horizontal="center" vertical="center" wrapText="1"/>
      <protection locked="0"/>
    </xf>
    <xf numFmtId="0" fontId="7" fillId="3" borderId="6" xfId="6" applyBorder="1" applyAlignment="1">
      <alignment horizontal="center" vertical="center" wrapText="1"/>
      <protection locked="0"/>
    </xf>
    <xf numFmtId="0" fontId="7" fillId="3" borderId="67" xfId="6" applyBorder="1" applyAlignment="1">
      <alignment horizontal="center" vertical="center" wrapText="1"/>
      <protection locked="0"/>
    </xf>
    <xf numFmtId="0" fontId="7" fillId="3" borderId="68" xfId="6" applyBorder="1" applyAlignment="1">
      <alignment horizontal="center" vertical="center" wrapText="1"/>
      <protection locked="0"/>
    </xf>
    <xf numFmtId="0" fontId="7" fillId="3" borderId="73" xfId="6" applyBorder="1" applyAlignment="1">
      <alignment horizontal="center" vertical="center" wrapText="1"/>
      <protection locked="0"/>
    </xf>
    <xf numFmtId="0" fontId="7" fillId="3" borderId="74" xfId="6" applyBorder="1" applyAlignment="1">
      <alignment horizontal="center" vertical="center" wrapText="1"/>
      <protection locked="0"/>
    </xf>
    <xf numFmtId="0" fontId="7" fillId="3" borderId="75" xfId="6" applyBorder="1" applyAlignment="1">
      <alignment horizontal="center" vertical="center" wrapText="1"/>
      <protection locked="0"/>
    </xf>
    <xf numFmtId="0" fontId="7" fillId="3" borderId="76" xfId="6" applyBorder="1" applyAlignment="1">
      <alignment horizontal="center" vertical="center" wrapText="1"/>
      <protection locked="0"/>
    </xf>
    <xf numFmtId="0" fontId="62" fillId="0" borderId="5" xfId="0" applyFont="1" applyBorder="1" applyAlignment="1">
      <alignment horizontal="center" vertical="center" wrapText="1"/>
    </xf>
    <xf numFmtId="0" fontId="7" fillId="3" borderId="69" xfId="6" applyBorder="1" applyAlignment="1">
      <alignment horizontal="center" vertical="center" wrapText="1"/>
      <protection locked="0"/>
    </xf>
    <xf numFmtId="0" fontId="20" fillId="3" borderId="35" xfId="6" applyFont="1" applyBorder="1" applyAlignment="1">
      <alignment horizontal="center" vertical="center" wrapText="1"/>
      <protection locked="0"/>
    </xf>
    <xf numFmtId="0" fontId="20" fillId="3" borderId="63" xfId="6" applyFont="1" applyBorder="1" applyAlignment="1">
      <alignment horizontal="center" vertical="center" wrapText="1"/>
      <protection locked="0"/>
    </xf>
    <xf numFmtId="0" fontId="20" fillId="3" borderId="79" xfId="6" applyFont="1" applyBorder="1" applyAlignment="1">
      <alignment horizontal="center" vertical="center" wrapText="1"/>
      <protection locked="0"/>
    </xf>
    <xf numFmtId="0" fontId="20" fillId="3" borderId="28" xfId="6" applyFont="1" applyBorder="1" applyAlignment="1">
      <alignment horizontal="center" vertical="center" wrapText="1"/>
      <protection locked="0"/>
    </xf>
    <xf numFmtId="0" fontId="20" fillId="3" borderId="27" xfId="6" applyFont="1" applyBorder="1" applyAlignment="1">
      <alignment horizontal="center" vertical="center" wrapText="1"/>
      <protection locked="0"/>
    </xf>
    <xf numFmtId="0" fontId="62" fillId="0" borderId="11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67" fillId="0" borderId="0" xfId="0" applyFont="1"/>
    <xf numFmtId="167" fontId="20" fillId="3" borderId="13" xfId="6" applyNumberFormat="1" applyFont="1" applyBorder="1" applyAlignment="1">
      <alignment horizontal="center" vertical="center" wrapText="1"/>
      <protection locked="0"/>
    </xf>
    <xf numFmtId="167" fontId="20" fillId="3" borderId="10" xfId="6" applyNumberFormat="1" applyFont="1" applyBorder="1" applyAlignment="1">
      <alignment horizontal="center" vertical="center" wrapText="1"/>
      <protection locked="0"/>
    </xf>
    <xf numFmtId="167" fontId="7" fillId="3" borderId="13" xfId="6" applyNumberFormat="1" applyBorder="1" applyAlignment="1">
      <alignment horizontal="center" vertical="center" wrapText="1"/>
      <protection locked="0"/>
    </xf>
    <xf numFmtId="167" fontId="14" fillId="3" borderId="1" xfId="6" applyNumberFormat="1" applyFont="1" applyBorder="1" applyAlignment="1">
      <alignment horizontal="center" vertical="center" wrapText="1"/>
      <protection locked="0"/>
    </xf>
    <xf numFmtId="167" fontId="7" fillId="3" borderId="1" xfId="6" applyNumberFormat="1" applyBorder="1" applyAlignment="1">
      <alignment horizontal="center" vertical="center" wrapText="1"/>
      <protection locked="0"/>
    </xf>
    <xf numFmtId="167" fontId="0" fillId="0" borderId="1" xfId="0" applyNumberFormat="1" applyBorder="1"/>
    <xf numFmtId="167" fontId="20" fillId="3" borderId="1" xfId="6" applyNumberFormat="1" applyFont="1" applyBorder="1" applyAlignment="1">
      <alignment horizontal="center" vertical="center" wrapText="1"/>
      <protection locked="0"/>
    </xf>
    <xf numFmtId="167" fontId="20" fillId="3" borderId="8" xfId="6" applyNumberFormat="1" applyFont="1" applyBorder="1" applyAlignment="1">
      <alignment horizontal="center" vertical="center" wrapText="1"/>
      <protection locked="0"/>
    </xf>
    <xf numFmtId="167" fontId="20" fillId="3" borderId="6" xfId="6" applyNumberFormat="1" applyFont="1" applyBorder="1" applyAlignment="1">
      <alignment horizontal="center" vertical="center" wrapText="1"/>
      <protection locked="0"/>
    </xf>
    <xf numFmtId="167" fontId="7" fillId="3" borderId="6" xfId="6" applyNumberFormat="1" applyBorder="1" applyAlignment="1">
      <alignment horizontal="center" vertical="center" wrapText="1"/>
      <protection locked="0"/>
    </xf>
    <xf numFmtId="167" fontId="14" fillId="3" borderId="6" xfId="6" applyNumberFormat="1" applyFont="1" applyBorder="1" applyAlignment="1">
      <alignment horizontal="center" vertical="center" wrapText="1"/>
      <protection locked="0"/>
    </xf>
    <xf numFmtId="167" fontId="7" fillId="3" borderId="64" xfId="6" applyNumberFormat="1" applyBorder="1" applyAlignment="1">
      <alignment horizontal="center" vertical="center" wrapText="1"/>
      <protection locked="0"/>
    </xf>
    <xf numFmtId="167" fontId="0" fillId="0" borderId="6" xfId="0" applyNumberFormat="1" applyBorder="1"/>
    <xf numFmtId="167" fontId="20" fillId="3" borderId="7" xfId="6" applyNumberFormat="1" applyFont="1" applyBorder="1" applyAlignment="1">
      <alignment horizontal="center" vertical="center" wrapText="1"/>
      <protection locked="0"/>
    </xf>
    <xf numFmtId="167" fontId="0" fillId="0" borderId="0" xfId="0" applyNumberFormat="1"/>
    <xf numFmtId="167" fontId="20" fillId="3" borderId="29" xfId="6" applyNumberFormat="1" applyFont="1" applyBorder="1" applyAlignment="1">
      <alignment horizontal="center" vertical="center" wrapText="1"/>
      <protection locked="0"/>
    </xf>
    <xf numFmtId="167" fontId="20" fillId="3" borderId="19" xfId="6" applyNumberFormat="1" applyFont="1" applyBorder="1" applyAlignment="1">
      <alignment horizontal="center" vertical="center" wrapText="1"/>
      <protection locked="0"/>
    </xf>
    <xf numFmtId="167" fontId="20" fillId="3" borderId="30" xfId="6" applyNumberFormat="1" applyFont="1" applyBorder="1" applyAlignment="1">
      <alignment horizontal="center" vertical="center" wrapText="1"/>
      <protection locked="0"/>
    </xf>
    <xf numFmtId="167" fontId="20" fillId="3" borderId="57" xfId="6" applyNumberFormat="1" applyFont="1" applyBorder="1" applyAlignment="1">
      <alignment horizontal="center" vertical="center" wrapText="1"/>
      <protection locked="0"/>
    </xf>
    <xf numFmtId="167" fontId="0" fillId="0" borderId="19" xfId="0" applyNumberFormat="1" applyBorder="1"/>
    <xf numFmtId="167" fontId="0" fillId="0" borderId="10" xfId="0" applyNumberFormat="1" applyBorder="1"/>
    <xf numFmtId="167" fontId="7" fillId="3" borderId="19" xfId="6" applyNumberFormat="1" applyBorder="1" applyAlignment="1">
      <alignment horizontal="center" vertical="center" wrapText="1"/>
      <protection locked="0"/>
    </xf>
    <xf numFmtId="167" fontId="7" fillId="3" borderId="30" xfId="6" applyNumberFormat="1" applyBorder="1" applyAlignment="1">
      <alignment horizontal="center" vertical="center" wrapText="1"/>
      <protection locked="0"/>
    </xf>
    <xf numFmtId="167" fontId="20" fillId="3" borderId="20" xfId="6" applyNumberFormat="1" applyFont="1" applyBorder="1" applyAlignment="1">
      <alignment horizontal="center" vertical="center" wrapText="1"/>
      <protection locked="0"/>
    </xf>
    <xf numFmtId="167" fontId="20" fillId="3" borderId="47" xfId="6" applyNumberFormat="1" applyFont="1" applyBorder="1" applyAlignment="1">
      <alignment horizontal="center" vertical="center" wrapText="1"/>
      <protection locked="0"/>
    </xf>
    <xf numFmtId="167" fontId="0" fillId="0" borderId="2" xfId="0" applyNumberFormat="1" applyBorder="1"/>
    <xf numFmtId="167" fontId="0" fillId="0" borderId="8" xfId="0" applyNumberFormat="1" applyBorder="1"/>
    <xf numFmtId="167" fontId="20" fillId="3" borderId="49" xfId="6" applyNumberFormat="1" applyFont="1" applyBorder="1" applyAlignment="1">
      <alignment horizontal="center" vertical="center" wrapText="1"/>
      <protection locked="0"/>
    </xf>
    <xf numFmtId="167" fontId="7" fillId="3" borderId="12" xfId="6" applyNumberFormat="1" applyBorder="1" applyAlignment="1">
      <alignment horizontal="center" vertical="center" wrapText="1"/>
      <protection locked="0"/>
    </xf>
    <xf numFmtId="167" fontId="20" fillId="3" borderId="77" xfId="6" applyNumberFormat="1" applyFont="1" applyBorder="1" applyAlignment="1">
      <alignment horizontal="center" vertical="center" wrapText="1"/>
      <protection locked="0"/>
    </xf>
    <xf numFmtId="167" fontId="7" fillId="3" borderId="44" xfId="6" applyNumberFormat="1" applyBorder="1" applyAlignment="1">
      <alignment horizontal="center" vertical="center" wrapText="1"/>
      <protection locked="0"/>
    </xf>
    <xf numFmtId="167" fontId="20" fillId="3" borderId="48" xfId="6" applyNumberFormat="1" applyFont="1" applyBorder="1" applyAlignment="1">
      <alignment horizontal="center" vertical="center" wrapText="1"/>
      <protection locked="0"/>
    </xf>
    <xf numFmtId="167" fontId="0" fillId="0" borderId="12" xfId="0" applyNumberFormat="1" applyBorder="1"/>
    <xf numFmtId="167" fontId="0" fillId="0" borderId="7" xfId="0" applyNumberFormat="1" applyBorder="1"/>
    <xf numFmtId="0" fontId="0" fillId="0" borderId="1" xfId="0" applyBorder="1" applyAlignment="1">
      <alignment wrapText="1"/>
    </xf>
    <xf numFmtId="167" fontId="0" fillId="0" borderId="1" xfId="0" applyNumberFormat="1" applyBorder="1" applyAlignment="1"/>
    <xf numFmtId="167" fontId="0" fillId="0" borderId="8" xfId="0" applyNumberFormat="1" applyBorder="1" applyAlignment="1"/>
    <xf numFmtId="167" fontId="0" fillId="0" borderId="6" xfId="0" applyNumberFormat="1" applyBorder="1" applyAlignment="1"/>
    <xf numFmtId="167" fontId="16" fillId="0" borderId="1" xfId="0" applyNumberFormat="1" applyFont="1" applyBorder="1"/>
    <xf numFmtId="167" fontId="10" fillId="0" borderId="0" xfId="5" applyNumberFormat="1" applyBorder="1">
      <alignment vertical="center" wrapText="1"/>
      <protection locked="0"/>
    </xf>
    <xf numFmtId="167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 wrapText="1"/>
    </xf>
    <xf numFmtId="167" fontId="49" fillId="0" borderId="1" xfId="0" applyNumberFormat="1" applyFont="1" applyBorder="1" applyAlignment="1">
      <alignment horizontal="right" wrapText="1"/>
    </xf>
    <xf numFmtId="167" fontId="49" fillId="0" borderId="8" xfId="0" applyNumberFormat="1" applyFont="1" applyBorder="1" applyAlignment="1">
      <alignment horizontal="right" wrapText="1"/>
    </xf>
    <xf numFmtId="167" fontId="0" fillId="0" borderId="1" xfId="0" applyNumberFormat="1" applyBorder="1" applyAlignment="1">
      <alignment wrapText="1"/>
    </xf>
    <xf numFmtId="0" fontId="16" fillId="0" borderId="2" xfId="0" applyFont="1" applyBorder="1" applyAlignment="1">
      <alignment horizontal="center"/>
    </xf>
    <xf numFmtId="167" fontId="16" fillId="0" borderId="1" xfId="0" applyNumberFormat="1" applyFont="1" applyBorder="1" applyAlignment="1">
      <alignment horizontal="center" wrapText="1"/>
    </xf>
    <xf numFmtId="167" fontId="13" fillId="0" borderId="1" xfId="0" applyNumberFormat="1" applyFont="1" applyBorder="1" applyAlignment="1">
      <alignment horizontal="right" wrapText="1"/>
    </xf>
    <xf numFmtId="167" fontId="13" fillId="0" borderId="8" xfId="0" applyNumberFormat="1" applyFont="1" applyBorder="1" applyAlignment="1">
      <alignment horizontal="right" wrapText="1"/>
    </xf>
    <xf numFmtId="167" fontId="0" fillId="0" borderId="9" xfId="0" applyNumberFormat="1" applyBorder="1"/>
    <xf numFmtId="167" fontId="0" fillId="0" borderId="66" xfId="0" applyNumberFormat="1" applyBorder="1"/>
    <xf numFmtId="167" fontId="13" fillId="0" borderId="68" xfId="0" applyNumberFormat="1" applyFont="1" applyBorder="1" applyAlignment="1">
      <alignment horizontal="right" vertical="center"/>
    </xf>
    <xf numFmtId="167" fontId="1" fillId="0" borderId="1" xfId="0" applyNumberFormat="1" applyFont="1" applyBorder="1"/>
    <xf numFmtId="0" fontId="42" fillId="0" borderId="0" xfId="0" applyFont="1" applyFill="1" applyAlignment="1">
      <alignment vertical="center" wrapText="1"/>
    </xf>
    <xf numFmtId="0" fontId="42" fillId="0" borderId="0" xfId="0" applyFont="1" applyAlignment="1">
      <alignment vertical="center" wrapText="1"/>
    </xf>
    <xf numFmtId="1" fontId="68" fillId="0" borderId="0" xfId="2" applyFont="1" applyBorder="1">
      <alignment horizontal="center" vertical="center"/>
    </xf>
    <xf numFmtId="0" fontId="42" fillId="0" borderId="0" xfId="0" applyFont="1" applyBorder="1" applyAlignment="1">
      <alignment wrapText="1"/>
    </xf>
    <xf numFmtId="0" fontId="42" fillId="0" borderId="0" xfId="0" applyFont="1" applyBorder="1" applyAlignment="1">
      <alignment vertical="center" wrapText="1"/>
    </xf>
    <xf numFmtId="0" fontId="69" fillId="0" borderId="0" xfId="0" applyFont="1" applyBorder="1" applyAlignment="1">
      <alignment horizontal="center" vertical="center" wrapText="1"/>
    </xf>
    <xf numFmtId="1" fontId="3" fillId="0" borderId="0" xfId="2" applyFont="1" applyBorder="1" applyAlignment="1">
      <alignment horizontal="left" vertical="center"/>
    </xf>
    <xf numFmtId="1" fontId="68" fillId="2" borderId="11" xfId="2" applyNumberFormat="1" applyFont="1" applyFill="1" applyBorder="1">
      <alignment horizontal="center" vertical="center"/>
    </xf>
    <xf numFmtId="4" fontId="3" fillId="2" borderId="4" xfId="4" applyFont="1" applyFill="1" applyBorder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4" fontId="3" fillId="2" borderId="1" xfId="4" applyFont="1" applyFill="1" applyBorder="1" applyAlignment="1">
      <alignment vertical="center" wrapText="1"/>
    </xf>
    <xf numFmtId="0" fontId="42" fillId="0" borderId="7" xfId="0" applyFont="1" applyBorder="1" applyAlignment="1">
      <alignment vertical="center" wrapText="1"/>
    </xf>
    <xf numFmtId="4" fontId="3" fillId="0" borderId="0" xfId="4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 wrapText="1"/>
    </xf>
    <xf numFmtId="0" fontId="42" fillId="0" borderId="1" xfId="0" applyFont="1" applyFill="1" applyBorder="1" applyAlignment="1">
      <alignment vertical="center" wrapText="1"/>
    </xf>
    <xf numFmtId="0" fontId="53" fillId="0" borderId="1" xfId="5" applyFont="1" applyFill="1" applyBorder="1" applyAlignment="1">
      <alignment vertical="center" wrapText="1"/>
      <protection locked="0"/>
    </xf>
    <xf numFmtId="0" fontId="72" fillId="0" borderId="1" xfId="0" applyFont="1" applyBorder="1" applyAlignment="1">
      <alignment vertical="center" wrapText="1"/>
    </xf>
    <xf numFmtId="0" fontId="73" fillId="0" borderId="1" xfId="5" applyFont="1" applyFill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 wrapText="1"/>
    </xf>
    <xf numFmtId="0" fontId="43" fillId="0" borderId="1" xfId="0" applyFont="1" applyBorder="1" applyAlignment="1"/>
    <xf numFmtId="1" fontId="3" fillId="0" borderId="0" xfId="7" applyFont="1" applyBorder="1" applyAlignment="1">
      <alignment vertical="center"/>
      <protection locked="0"/>
    </xf>
    <xf numFmtId="1" fontId="68" fillId="0" borderId="0" xfId="2" applyFont="1" applyBorder="1" applyProtection="1">
      <alignment horizontal="center" vertical="center"/>
      <protection locked="0"/>
    </xf>
    <xf numFmtId="14" fontId="53" fillId="0" borderId="0" xfId="5" applyNumberFormat="1" applyFont="1" applyBorder="1" applyAlignment="1">
      <alignment horizontal="left" vertical="center" wrapText="1"/>
      <protection locked="0"/>
    </xf>
    <xf numFmtId="4" fontId="3" fillId="0" borderId="0" xfId="8" applyFont="1" applyBorder="1">
      <alignment horizontal="right" vertical="center" wrapText="1"/>
    </xf>
    <xf numFmtId="1" fontId="21" fillId="0" borderId="0" xfId="2" applyFont="1" applyBorder="1" applyProtection="1">
      <alignment horizontal="center" vertical="center"/>
      <protection locked="0"/>
    </xf>
    <xf numFmtId="4" fontId="14" fillId="0" borderId="0" xfId="8" applyFont="1" applyBorder="1">
      <alignment horizontal="right" vertical="center" wrapText="1"/>
    </xf>
    <xf numFmtId="0" fontId="12" fillId="0" borderId="0" xfId="0" applyFont="1"/>
    <xf numFmtId="4" fontId="68" fillId="0" borderId="0" xfId="9" applyFont="1" applyBorder="1">
      <alignment horizontal="right" vertical="center" wrapText="1"/>
      <protection locked="0"/>
    </xf>
    <xf numFmtId="49" fontId="42" fillId="0" borderId="0" xfId="0" applyNumberFormat="1" applyFont="1"/>
    <xf numFmtId="0" fontId="42" fillId="0" borderId="1" xfId="0" applyFont="1" applyBorder="1" applyAlignment="1"/>
    <xf numFmtId="4" fontId="3" fillId="0" borderId="1" xfId="4" applyFont="1" applyFill="1" applyBorder="1" applyAlignment="1">
      <alignment vertical="center" wrapText="1"/>
    </xf>
    <xf numFmtId="4" fontId="70" fillId="0" borderId="1" xfId="4" applyFont="1" applyFill="1" applyBorder="1" applyAlignment="1">
      <alignment vertical="center" wrapText="1"/>
    </xf>
    <xf numFmtId="1" fontId="68" fillId="2" borderId="2" xfId="2" applyNumberFormat="1" applyFont="1" applyFill="1" applyBorder="1" applyAlignment="1">
      <alignment horizontal="center" vertical="center"/>
    </xf>
    <xf numFmtId="4" fontId="3" fillId="2" borderId="1" xfId="4" applyFont="1" applyFill="1" applyBorder="1" applyAlignment="1">
      <alignment horizontal="left" vertical="center" wrapText="1"/>
    </xf>
    <xf numFmtId="0" fontId="10" fillId="0" borderId="0" xfId="5" applyNumberFormat="1" applyBorder="1">
      <alignment vertical="center" wrapText="1"/>
      <protection locked="0"/>
    </xf>
    <xf numFmtId="8" fontId="63" fillId="0" borderId="1" xfId="0" applyNumberFormat="1" applyFont="1" applyBorder="1" applyAlignment="1">
      <alignment horizontal="center"/>
    </xf>
    <xf numFmtId="0" fontId="10" fillId="0" borderId="0" xfId="5" applyBorder="1" applyAlignment="1">
      <alignment horizontal="left" vertical="center" wrapText="1"/>
      <protection locked="0"/>
    </xf>
    <xf numFmtId="0" fontId="10" fillId="0" borderId="0" xfId="5" applyBorder="1" applyAlignment="1">
      <alignment horizontal="right" vertical="center" wrapText="1"/>
      <protection locked="0"/>
    </xf>
    <xf numFmtId="0" fontId="42" fillId="0" borderId="53" xfId="0" applyFont="1" applyBorder="1" applyAlignment="1">
      <alignment wrapText="1"/>
    </xf>
    <xf numFmtId="0" fontId="69" fillId="0" borderId="53" xfId="0" applyFont="1" applyBorder="1" applyAlignment="1">
      <alignment wrapText="1"/>
    </xf>
    <xf numFmtId="0" fontId="69" fillId="0" borderId="54" xfId="0" applyFont="1" applyBorder="1" applyAlignment="1">
      <alignment wrapText="1"/>
    </xf>
    <xf numFmtId="0" fontId="42" fillId="0" borderId="56" xfId="0" applyFont="1" applyBorder="1" applyAlignment="1">
      <alignment wrapText="1"/>
    </xf>
    <xf numFmtId="1" fontId="68" fillId="0" borderId="55" xfId="2" applyFont="1" applyFill="1" applyBorder="1" applyAlignment="1">
      <alignment vertical="center"/>
    </xf>
    <xf numFmtId="1" fontId="68" fillId="0" borderId="2" xfId="2" applyFont="1" applyFill="1" applyBorder="1" applyAlignment="1">
      <alignment vertical="center"/>
    </xf>
    <xf numFmtId="0" fontId="42" fillId="0" borderId="0" xfId="0" applyFont="1" applyBorder="1" applyAlignment="1"/>
    <xf numFmtId="0" fontId="42" fillId="0" borderId="56" xfId="0" applyFont="1" applyBorder="1" applyAlignment="1"/>
    <xf numFmtId="0" fontId="42" fillId="0" borderId="8" xfId="0" applyFont="1" applyBorder="1" applyAlignment="1"/>
    <xf numFmtId="1" fontId="3" fillId="0" borderId="2" xfId="2" applyFont="1" applyFill="1" applyBorder="1" applyAlignment="1">
      <alignment horizontal="left" vertical="center"/>
    </xf>
    <xf numFmtId="1" fontId="68" fillId="0" borderId="2" xfId="2" applyFont="1" applyFill="1" applyBorder="1">
      <alignment horizontal="center" vertical="center"/>
    </xf>
    <xf numFmtId="0" fontId="64" fillId="0" borderId="8" xfId="0" applyFont="1" applyBorder="1" applyAlignment="1"/>
    <xf numFmtId="1" fontId="68" fillId="0" borderId="2" xfId="2" applyFont="1" applyFill="1" applyBorder="1" applyAlignment="1">
      <alignment horizontal="center" vertical="center"/>
    </xf>
    <xf numFmtId="49" fontId="68" fillId="0" borderId="2" xfId="2" applyNumberFormat="1" applyFont="1" applyFill="1" applyBorder="1" applyAlignment="1">
      <alignment horizontal="center" vertical="center"/>
    </xf>
    <xf numFmtId="49" fontId="42" fillId="0" borderId="2" xfId="0" applyNumberFormat="1" applyFont="1" applyBorder="1" applyAlignment="1">
      <alignment horizontal="center" vertical="center"/>
    </xf>
    <xf numFmtId="49" fontId="42" fillId="0" borderId="2" xfId="0" applyNumberFormat="1" applyFont="1" applyBorder="1"/>
    <xf numFmtId="0" fontId="42" fillId="0" borderId="2" xfId="0" applyFont="1" applyBorder="1"/>
    <xf numFmtId="0" fontId="42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vertical="center" wrapText="1"/>
    </xf>
    <xf numFmtId="0" fontId="16" fillId="0" borderId="1" xfId="0" applyFont="1" applyBorder="1" applyAlignment="1">
      <alignment horizontal="left" wrapText="1"/>
    </xf>
    <xf numFmtId="1" fontId="5" fillId="0" borderId="0" xfId="2" applyBorder="1" applyAlignment="1" applyProtection="1">
      <alignment horizontal="left" vertical="center" wrapText="1"/>
      <protection locked="0"/>
    </xf>
    <xf numFmtId="0" fontId="62" fillId="0" borderId="1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4" fontId="10" fillId="0" borderId="0" xfId="5" applyNumberFormat="1" applyBorder="1">
      <alignment vertical="center" wrapText="1"/>
      <protection locked="0"/>
    </xf>
    <xf numFmtId="0" fontId="42" fillId="0" borderId="1" xfId="0" applyFont="1" applyBorder="1" applyAlignment="1"/>
    <xf numFmtId="167" fontId="20" fillId="3" borderId="13" xfId="6" applyNumberFormat="1" applyFont="1" applyBorder="1" applyAlignment="1">
      <alignment horizontal="right" vertical="center" wrapText="1"/>
      <protection locked="0"/>
    </xf>
    <xf numFmtId="167" fontId="20" fillId="3" borderId="6" xfId="6" applyNumberFormat="1" applyFont="1" applyBorder="1" applyAlignment="1">
      <alignment horizontal="right" vertical="center" wrapText="1"/>
      <protection locked="0"/>
    </xf>
    <xf numFmtId="0" fontId="10" fillId="0" borderId="0" xfId="5" applyBorder="1" applyAlignment="1">
      <alignment vertical="center"/>
      <protection locked="0"/>
    </xf>
    <xf numFmtId="167" fontId="7" fillId="0" borderId="0" xfId="7" applyNumberFormat="1" applyBorder="1" applyAlignment="1">
      <alignment vertical="center"/>
      <protection locked="0"/>
    </xf>
    <xf numFmtId="167" fontId="20" fillId="0" borderId="0" xfId="7" applyNumberFormat="1" applyFont="1" applyBorder="1" applyAlignment="1">
      <alignment vertical="center"/>
      <protection locked="0"/>
    </xf>
    <xf numFmtId="167" fontId="14" fillId="0" borderId="0" xfId="7" applyNumberFormat="1" applyFont="1" applyBorder="1" applyAlignment="1">
      <alignment vertical="center"/>
      <protection locked="0"/>
    </xf>
    <xf numFmtId="14" fontId="10" fillId="0" borderId="0" xfId="5" applyNumberFormat="1" applyBorder="1" applyAlignment="1">
      <alignment horizontal="left" vertical="center" wrapText="1"/>
      <protection locked="0"/>
    </xf>
    <xf numFmtId="0" fontId="0" fillId="0" borderId="1" xfId="0" applyFont="1" applyBorder="1" applyAlignment="1"/>
    <xf numFmtId="0" fontId="0" fillId="0" borderId="0" xfId="0" applyFont="1"/>
    <xf numFmtId="167" fontId="5" fillId="0" borderId="0" xfId="2" applyNumberFormat="1" applyBorder="1" applyProtection="1">
      <alignment horizontal="center" vertical="center"/>
      <protection locked="0"/>
    </xf>
    <xf numFmtId="167" fontId="5" fillId="0" borderId="0" xfId="9" applyNumberFormat="1" applyBorder="1">
      <alignment horizontal="right" vertical="center" wrapText="1"/>
      <protection locked="0"/>
    </xf>
    <xf numFmtId="167" fontId="7" fillId="0" borderId="0" xfId="8" applyNumberFormat="1" applyBorder="1">
      <alignment horizontal="right" vertical="center" wrapText="1"/>
    </xf>
    <xf numFmtId="167" fontId="7" fillId="0" borderId="0" xfId="7" applyNumberFormat="1" applyBorder="1">
      <alignment horizontal="center" vertical="center"/>
      <protection locked="0"/>
    </xf>
    <xf numFmtId="167" fontId="7" fillId="0" borderId="0" xfId="4" applyNumberFormat="1" applyBorder="1" applyProtection="1">
      <alignment vertical="center" wrapText="1"/>
      <protection locked="0"/>
    </xf>
    <xf numFmtId="0" fontId="5" fillId="0" borderId="2" xfId="6" applyFont="1" applyFill="1" applyBorder="1" applyAlignment="1">
      <alignment horizontal="center" vertical="center" wrapText="1"/>
      <protection locked="0"/>
    </xf>
    <xf numFmtId="0" fontId="5" fillId="0" borderId="1" xfId="6" applyFont="1" applyFill="1" applyBorder="1" applyAlignment="1">
      <alignment horizontal="left" vertical="center" wrapText="1"/>
      <protection locked="0"/>
    </xf>
    <xf numFmtId="167" fontId="20" fillId="0" borderId="13" xfId="6" applyNumberFormat="1" applyFont="1" applyFill="1" applyBorder="1" applyAlignment="1">
      <alignment horizontal="right" vertical="center" wrapText="1"/>
      <protection locked="0"/>
    </xf>
    <xf numFmtId="167" fontId="7" fillId="0" borderId="13" xfId="6" applyNumberFormat="1" applyFill="1" applyBorder="1" applyAlignment="1">
      <alignment horizontal="center" vertical="center" wrapText="1"/>
      <protection locked="0"/>
    </xf>
    <xf numFmtId="167" fontId="14" fillId="0" borderId="1" xfId="6" applyNumberFormat="1" applyFont="1" applyFill="1" applyBorder="1" applyAlignment="1">
      <alignment horizontal="center" vertical="center" wrapText="1"/>
      <protection locked="0"/>
    </xf>
    <xf numFmtId="167" fontId="7" fillId="0" borderId="1" xfId="6" applyNumberFormat="1" applyFill="1" applyBorder="1" applyAlignment="1">
      <alignment horizontal="center" vertical="center" wrapText="1"/>
      <protection locked="0"/>
    </xf>
    <xf numFmtId="167" fontId="0" fillId="0" borderId="1" xfId="0" applyNumberFormat="1" applyFill="1" applyBorder="1"/>
    <xf numFmtId="167" fontId="20" fillId="0" borderId="1" xfId="6" applyNumberFormat="1" applyFont="1" applyFill="1" applyBorder="1" applyAlignment="1">
      <alignment horizontal="center" vertical="center" wrapText="1"/>
      <protection locked="0"/>
    </xf>
    <xf numFmtId="167" fontId="20" fillId="0" borderId="8" xfId="6" applyNumberFormat="1" applyFont="1" applyFill="1" applyBorder="1" applyAlignment="1">
      <alignment horizontal="center" vertical="center" wrapText="1"/>
      <protection locked="0"/>
    </xf>
    <xf numFmtId="167" fontId="0" fillId="0" borderId="0" xfId="0" applyNumberFormat="1" applyFill="1"/>
    <xf numFmtId="0" fontId="45" fillId="0" borderId="1" xfId="5" applyFont="1" applyBorder="1" applyAlignment="1">
      <alignment horizontal="left" vertical="center" wrapText="1" indent="1"/>
      <protection locked="0"/>
    </xf>
    <xf numFmtId="167" fontId="42" fillId="0" borderId="0" xfId="0" applyNumberFormat="1" applyFont="1"/>
    <xf numFmtId="167" fontId="42" fillId="0" borderId="0" xfId="0" applyNumberFormat="1" applyFont="1" applyBorder="1" applyAlignment="1">
      <alignment wrapText="1"/>
    </xf>
    <xf numFmtId="167" fontId="69" fillId="0" borderId="0" xfId="0" applyNumberFormat="1" applyFont="1" applyBorder="1" applyAlignment="1">
      <alignment vertical="center" wrapText="1"/>
    </xf>
    <xf numFmtId="167" fontId="0" fillId="0" borderId="0" xfId="0" applyNumberFormat="1" applyFont="1"/>
    <xf numFmtId="167" fontId="12" fillId="0" borderId="0" xfId="0" applyNumberFormat="1" applyFont="1"/>
    <xf numFmtId="167" fontId="20" fillId="3" borderId="35" xfId="6" applyNumberFormat="1" applyFont="1" applyBorder="1" applyAlignment="1">
      <alignment horizontal="center" vertical="center" wrapText="1"/>
      <protection locked="0"/>
    </xf>
    <xf numFmtId="167" fontId="0" fillId="0" borderId="0" xfId="0" applyNumberFormat="1" applyFill="1" applyBorder="1"/>
    <xf numFmtId="167" fontId="0" fillId="0" borderId="27" xfId="0" applyNumberFormat="1" applyFill="1" applyBorder="1"/>
    <xf numFmtId="167" fontId="0" fillId="0" borderId="22" xfId="0" applyNumberFormat="1" applyBorder="1" applyAlignment="1"/>
    <xf numFmtId="4" fontId="5" fillId="0" borderId="8" xfId="9" applyFill="1" applyBorder="1">
      <alignment horizontal="right" vertical="center" wrapText="1"/>
      <protection locked="0"/>
    </xf>
    <xf numFmtId="4" fontId="0" fillId="0" borderId="0" xfId="0" applyNumberFormat="1" applyFill="1"/>
    <xf numFmtId="4" fontId="5" fillId="0" borderId="8" xfId="14" applyFill="1" applyBorder="1">
      <alignment horizontal="right" vertical="center" wrapText="1"/>
    </xf>
    <xf numFmtId="4" fontId="5" fillId="0" borderId="43" xfId="9" applyFill="1" applyBorder="1">
      <alignment horizontal="right" vertical="center" wrapText="1"/>
      <protection locked="0"/>
    </xf>
    <xf numFmtId="4" fontId="7" fillId="0" borderId="7" xfId="8" applyFill="1" applyBorder="1">
      <alignment horizontal="right" vertical="center" wrapText="1"/>
    </xf>
    <xf numFmtId="0" fontId="10" fillId="0" borderId="0" xfId="5" applyFill="1" applyBorder="1" applyAlignment="1">
      <alignment horizontal="right" vertical="center" wrapText="1"/>
      <protection locked="0"/>
    </xf>
    <xf numFmtId="0" fontId="12" fillId="0" borderId="0" xfId="0" applyFont="1" applyFill="1" applyAlignment="1">
      <alignment horizontal="right"/>
    </xf>
    <xf numFmtId="0" fontId="16" fillId="0" borderId="8" xfId="0" applyFont="1" applyBorder="1" applyAlignment="1">
      <alignment horizontal="center"/>
    </xf>
    <xf numFmtId="167" fontId="0" fillId="0" borderId="7" xfId="0" applyNumberFormat="1" applyBorder="1" applyAlignment="1"/>
    <xf numFmtId="4" fontId="3" fillId="0" borderId="1" xfId="4" applyFont="1" applyFill="1" applyBorder="1" applyAlignment="1">
      <alignment vertical="center" wrapText="1"/>
    </xf>
    <xf numFmtId="4" fontId="3" fillId="0" borderId="8" xfId="4" applyFont="1" applyFill="1" applyBorder="1" applyAlignment="1">
      <alignment vertical="center" wrapText="1"/>
    </xf>
    <xf numFmtId="0" fontId="13" fillId="0" borderId="20" xfId="0" applyFont="1" applyBorder="1" applyAlignment="1">
      <alignment wrapText="1"/>
    </xf>
    <xf numFmtId="0" fontId="13" fillId="0" borderId="21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16" fillId="0" borderId="20" xfId="0" applyFont="1" applyBorder="1" applyAlignment="1"/>
    <xf numFmtId="0" fontId="16" fillId="0" borderId="21" xfId="0" applyFont="1" applyBorder="1" applyAlignment="1"/>
    <xf numFmtId="0" fontId="16" fillId="0" borderId="22" xfId="0" applyFont="1" applyBorder="1" applyAlignment="1"/>
    <xf numFmtId="0" fontId="3" fillId="0" borderId="1" xfId="5" applyFont="1" applyFill="1" applyBorder="1" applyAlignment="1">
      <alignment vertical="center" wrapText="1"/>
      <protection locked="0"/>
    </xf>
    <xf numFmtId="0" fontId="3" fillId="0" borderId="8" xfId="5" applyFont="1" applyFill="1" applyBorder="1" applyAlignment="1">
      <alignment vertical="center" wrapText="1"/>
      <protection locked="0"/>
    </xf>
    <xf numFmtId="0" fontId="3" fillId="0" borderId="20" xfId="5" applyFont="1" applyFill="1" applyBorder="1" applyAlignment="1">
      <alignment vertical="center" wrapText="1"/>
      <protection locked="0"/>
    </xf>
    <xf numFmtId="0" fontId="3" fillId="0" borderId="21" xfId="5" applyFont="1" applyFill="1" applyBorder="1" applyAlignment="1">
      <alignment vertical="center" wrapText="1"/>
      <protection locked="0"/>
    </xf>
    <xf numFmtId="0" fontId="3" fillId="0" borderId="43" xfId="5" applyFont="1" applyFill="1" applyBorder="1" applyAlignment="1">
      <alignment vertical="center" wrapText="1"/>
      <protection locked="0"/>
    </xf>
    <xf numFmtId="4" fontId="70" fillId="0" borderId="1" xfId="4" applyFont="1" applyFill="1" applyBorder="1" applyAlignment="1">
      <alignment vertical="center" wrapText="1"/>
    </xf>
    <xf numFmtId="0" fontId="0" fillId="0" borderId="20" xfId="0" applyFont="1" applyBorder="1" applyAlignment="1">
      <alignment horizontal="left" wrapText="1"/>
    </xf>
    <xf numFmtId="0" fontId="0" fillId="0" borderId="22" xfId="0" applyFont="1" applyBorder="1" applyAlignment="1">
      <alignment horizontal="left" wrapText="1"/>
    </xf>
    <xf numFmtId="4" fontId="71" fillId="0" borderId="1" xfId="4" applyFont="1" applyFill="1" applyBorder="1" applyAlignment="1">
      <alignment vertical="center" wrapText="1"/>
    </xf>
    <xf numFmtId="4" fontId="71" fillId="0" borderId="8" xfId="4" applyFont="1" applyFill="1" applyBorder="1" applyAlignment="1">
      <alignment vertical="center" wrapText="1"/>
    </xf>
    <xf numFmtId="4" fontId="68" fillId="0" borderId="1" xfId="4" applyFont="1" applyFill="1" applyBorder="1" applyAlignment="1">
      <alignment horizontal="left" vertical="center" wrapText="1"/>
    </xf>
    <xf numFmtId="4" fontId="71" fillId="0" borderId="1" xfId="4" applyFont="1" applyFill="1" applyBorder="1" applyAlignment="1">
      <alignment horizontal="left" vertical="center" wrapText="1"/>
    </xf>
    <xf numFmtId="1" fontId="3" fillId="0" borderId="0" xfId="2" applyFont="1" applyBorder="1" applyAlignment="1">
      <alignment horizontal="left" vertical="center"/>
    </xf>
    <xf numFmtId="1" fontId="68" fillId="2" borderId="2" xfId="2" applyNumberFormat="1" applyFont="1" applyFill="1" applyBorder="1" applyAlignment="1">
      <alignment horizontal="center" vertical="center"/>
    </xf>
    <xf numFmtId="1" fontId="68" fillId="2" borderId="12" xfId="2" applyNumberFormat="1" applyFont="1" applyFill="1" applyBorder="1" applyAlignment="1">
      <alignment horizontal="center" vertical="center"/>
    </xf>
    <xf numFmtId="4" fontId="3" fillId="2" borderId="1" xfId="4" applyFont="1" applyFill="1" applyBorder="1" applyAlignment="1">
      <alignment horizontal="left" vertical="center" wrapText="1"/>
    </xf>
    <xf numFmtId="4" fontId="3" fillId="2" borderId="6" xfId="4" applyFont="1" applyFill="1" applyBorder="1" applyAlignment="1">
      <alignment horizontal="left" vertical="center" wrapText="1"/>
    </xf>
    <xf numFmtId="4" fontId="3" fillId="0" borderId="9" xfId="4" applyFont="1" applyFill="1" applyBorder="1" applyAlignment="1">
      <alignment vertical="center" wrapText="1"/>
    </xf>
    <xf numFmtId="0" fontId="6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68" fillId="0" borderId="0" xfId="2" applyFont="1" applyBorder="1" applyAlignment="1" applyProtection="1">
      <alignment horizontal="left" vertical="center" wrapText="1"/>
      <protection locked="0"/>
    </xf>
    <xf numFmtId="0" fontId="42" fillId="0" borderId="1" xfId="0" applyFont="1" applyBorder="1" applyAlignment="1"/>
    <xf numFmtId="0" fontId="16" fillId="0" borderId="20" xfId="0" applyFont="1" applyBorder="1" applyAlignment="1">
      <alignment vertical="top" wrapText="1"/>
    </xf>
    <xf numFmtId="0" fontId="16" fillId="0" borderId="21" xfId="0" applyFont="1" applyBorder="1" applyAlignment="1">
      <alignment vertical="top" wrapText="1"/>
    </xf>
    <xf numFmtId="0" fontId="16" fillId="0" borderId="43" xfId="0" applyFont="1" applyBorder="1" applyAlignment="1">
      <alignment vertical="top" wrapText="1"/>
    </xf>
    <xf numFmtId="0" fontId="13" fillId="0" borderId="20" xfId="0" applyFont="1" applyBorder="1" applyAlignment="1"/>
    <xf numFmtId="0" fontId="13" fillId="0" borderId="21" xfId="0" applyFont="1" applyBorder="1" applyAlignment="1"/>
    <xf numFmtId="0" fontId="13" fillId="0" borderId="22" xfId="0" applyFont="1" applyBorder="1" applyAlignment="1"/>
    <xf numFmtId="0" fontId="16" fillId="0" borderId="20" xfId="0" applyFont="1" applyBorder="1" applyAlignment="1">
      <alignment wrapText="1"/>
    </xf>
    <xf numFmtId="0" fontId="16" fillId="0" borderId="21" xfId="0" applyFont="1" applyBorder="1" applyAlignment="1">
      <alignment wrapText="1"/>
    </xf>
    <xf numFmtId="0" fontId="16" fillId="0" borderId="43" xfId="0" applyFont="1" applyBorder="1" applyAlignment="1">
      <alignment wrapText="1"/>
    </xf>
    <xf numFmtId="0" fontId="13" fillId="0" borderId="22" xfId="0" applyFont="1" applyBorder="1" applyAlignment="1">
      <alignment wrapText="1"/>
    </xf>
    <xf numFmtId="0" fontId="13" fillId="0" borderId="43" xfId="0" applyFont="1" applyBorder="1" applyAlignment="1"/>
    <xf numFmtId="0" fontId="10" fillId="0" borderId="0" xfId="5" applyFont="1" applyFill="1" applyBorder="1" applyAlignment="1">
      <alignment horizontal="left" vertical="center" wrapText="1"/>
      <protection locked="0"/>
    </xf>
    <xf numFmtId="4" fontId="5" fillId="0" borderId="0" xfId="4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10" fillId="0" borderId="0" xfId="5" applyFill="1" applyBorder="1" applyAlignment="1">
      <alignment horizontal="left" vertical="center" wrapText="1"/>
      <protection locked="0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1" fillId="0" borderId="0" xfId="5" applyFont="1" applyFill="1" applyBorder="1" applyAlignment="1">
      <alignment horizontal="left" vertical="center" wrapText="1"/>
      <protection locked="0"/>
    </xf>
    <xf numFmtId="4" fontId="44" fillId="0" borderId="0" xfId="4" applyFont="1" applyFill="1" applyBorder="1" applyAlignment="1">
      <alignment horizontal="left" vertical="center" wrapText="1"/>
    </xf>
    <xf numFmtId="4" fontId="7" fillId="0" borderId="0" xfId="4" applyFill="1" applyBorder="1" applyAlignment="1">
      <alignment horizontal="left" vertical="center" wrapText="1"/>
    </xf>
    <xf numFmtId="1" fontId="7" fillId="0" borderId="0" xfId="2" applyFont="1" applyBorder="1" applyAlignment="1">
      <alignment horizontal="left" vertical="center"/>
    </xf>
    <xf numFmtId="4" fontId="7" fillId="0" borderId="0" xfId="4" applyFont="1" applyFill="1" applyBorder="1" applyAlignment="1">
      <alignment horizontal="left" vertical="center" wrapText="1"/>
    </xf>
    <xf numFmtId="4" fontId="44" fillId="0" borderId="0" xfId="4" applyFont="1" applyFill="1" applyBorder="1" applyAlignment="1">
      <alignment horizontal="center" vertical="center" wrapText="1"/>
    </xf>
    <xf numFmtId="4" fontId="7" fillId="0" borderId="0" xfId="4" applyFill="1" applyBorder="1" applyAlignment="1">
      <alignment horizontal="center" vertical="center" wrapText="1"/>
    </xf>
    <xf numFmtId="1" fontId="5" fillId="2" borderId="2" xfId="2" applyNumberFormat="1" applyFill="1" applyBorder="1" applyAlignment="1">
      <alignment horizontal="center" vertical="center"/>
    </xf>
    <xf numFmtId="1" fontId="5" fillId="2" borderId="12" xfId="2" applyNumberFormat="1" applyFill="1" applyBorder="1" applyAlignment="1">
      <alignment horizontal="center" vertical="center"/>
    </xf>
    <xf numFmtId="4" fontId="7" fillId="2" borderId="1" xfId="4" applyFont="1" applyFill="1" applyBorder="1" applyAlignment="1">
      <alignment horizontal="left" vertical="center" wrapText="1"/>
    </xf>
    <xf numFmtId="4" fontId="7" fillId="2" borderId="1" xfId="4" applyFill="1" applyBorder="1" applyAlignment="1">
      <alignment horizontal="left" vertical="center" wrapText="1"/>
    </xf>
    <xf numFmtId="4" fontId="7" fillId="2" borderId="6" xfId="4" applyFill="1" applyBorder="1" applyAlignment="1">
      <alignment horizontal="left" vertical="center" wrapText="1"/>
    </xf>
    <xf numFmtId="4" fontId="57" fillId="0" borderId="0" xfId="4" applyFont="1" applyFill="1" applyBorder="1" applyAlignment="1">
      <alignment horizontal="left" vertical="center" wrapText="1"/>
    </xf>
    <xf numFmtId="4" fontId="59" fillId="0" borderId="0" xfId="4" applyFont="1" applyFill="1" applyBorder="1" applyAlignment="1">
      <alignment horizontal="left" vertical="center" wrapText="1"/>
    </xf>
    <xf numFmtId="0" fontId="7" fillId="0" borderId="0" xfId="5" applyFont="1" applyFill="1" applyBorder="1" applyAlignment="1">
      <alignment horizontal="left" vertical="center" wrapText="1"/>
      <protection locked="0"/>
    </xf>
    <xf numFmtId="0" fontId="43" fillId="0" borderId="0" xfId="0" applyFont="1" applyAlignment="1">
      <alignment horizontal="left" wrapText="1"/>
    </xf>
    <xf numFmtId="4" fontId="8" fillId="0" borderId="0" xfId="4" applyFont="1" applyFill="1" applyBorder="1" applyAlignment="1">
      <alignment horizontal="left" vertical="center" wrapText="1"/>
    </xf>
    <xf numFmtId="14" fontId="5" fillId="0" borderId="0" xfId="9" applyNumberFormat="1" applyBorder="1" applyAlignment="1">
      <alignment horizontal="center" vertical="center" wrapText="1"/>
      <protection locked="0"/>
    </xf>
    <xf numFmtId="0" fontId="5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21" fillId="0" borderId="0" xfId="9" applyFont="1" applyBorder="1" applyAlignment="1">
      <alignment horizontal="center" vertical="center" wrapText="1"/>
      <protection locked="0"/>
    </xf>
    <xf numFmtId="1" fontId="5" fillId="0" borderId="0" xfId="2" applyBorder="1" applyAlignment="1" applyProtection="1">
      <alignment horizontal="left" vertical="center" wrapText="1"/>
      <protection locked="0"/>
    </xf>
    <xf numFmtId="0" fontId="20" fillId="3" borderId="14" xfId="6" applyFont="1" applyBorder="1" applyAlignment="1">
      <alignment horizontal="center" vertical="center" wrapText="1"/>
      <protection locked="0"/>
    </xf>
    <xf numFmtId="0" fontId="20" fillId="3" borderId="64" xfId="6" applyFont="1" applyBorder="1" applyAlignment="1">
      <alignment horizontal="center" vertical="center" wrapText="1"/>
      <protection locked="0"/>
    </xf>
    <xf numFmtId="0" fontId="49" fillId="0" borderId="5" xfId="0" applyFont="1" applyBorder="1" applyAlignment="1">
      <alignment horizontal="center" wrapText="1"/>
    </xf>
    <xf numFmtId="0" fontId="49" fillId="0" borderId="7" xfId="0" applyFont="1" applyBorder="1" applyAlignment="1">
      <alignment horizontal="center" wrapText="1"/>
    </xf>
    <xf numFmtId="0" fontId="3" fillId="3" borderId="15" xfId="6" applyFont="1" applyBorder="1" applyAlignment="1">
      <alignment horizontal="center" vertical="center" wrapText="1"/>
      <protection locked="0"/>
    </xf>
    <xf numFmtId="0" fontId="3" fillId="3" borderId="16" xfId="6" applyFont="1" applyBorder="1" applyAlignment="1">
      <alignment horizontal="center" vertical="center" wrapText="1"/>
      <protection locked="0"/>
    </xf>
    <xf numFmtId="0" fontId="3" fillId="3" borderId="17" xfId="6" applyFont="1" applyBorder="1" applyAlignment="1">
      <alignment horizontal="center" vertical="center" wrapText="1"/>
      <protection locked="0"/>
    </xf>
    <xf numFmtId="0" fontId="46" fillId="0" borderId="65" xfId="0" applyFont="1" applyBorder="1" applyAlignment="1">
      <alignment horizontal="left" vertical="top" wrapText="1"/>
    </xf>
    <xf numFmtId="0" fontId="3" fillId="3" borderId="11" xfId="6" applyFont="1" applyBorder="1" applyAlignment="1">
      <alignment horizontal="center" vertical="center" wrapText="1"/>
      <protection locked="0"/>
    </xf>
    <xf numFmtId="0" fontId="3" fillId="3" borderId="12" xfId="6" applyFont="1" applyBorder="1" applyAlignment="1">
      <alignment horizontal="center" vertical="center" wrapText="1"/>
      <protection locked="0"/>
    </xf>
    <xf numFmtId="0" fontId="3" fillId="3" borderId="4" xfId="6" applyFont="1" applyBorder="1" applyAlignment="1">
      <alignment horizontal="center" vertical="center" wrapText="1"/>
      <protection locked="0"/>
    </xf>
    <xf numFmtId="0" fontId="3" fillId="3" borderId="6" xfId="6" applyFont="1" applyBorder="1" applyAlignment="1">
      <alignment horizontal="center" vertical="center" wrapText="1"/>
      <protection locked="0"/>
    </xf>
    <xf numFmtId="0" fontId="13" fillId="0" borderId="65" xfId="0" applyFont="1" applyBorder="1" applyAlignment="1">
      <alignment horizontal="left" vertical="top" wrapText="1"/>
    </xf>
    <xf numFmtId="0" fontId="7" fillId="3" borderId="11" xfId="6" applyBorder="1" applyAlignment="1">
      <alignment horizontal="center" vertical="center" wrapText="1"/>
      <protection locked="0"/>
    </xf>
    <xf numFmtId="0" fontId="7" fillId="3" borderId="61" xfId="6" applyBorder="1" applyAlignment="1">
      <alignment horizontal="center" vertical="center" wrapText="1"/>
      <protection locked="0"/>
    </xf>
    <xf numFmtId="0" fontId="7" fillId="3" borderId="4" xfId="6" applyBorder="1" applyAlignment="1">
      <alignment horizontal="center" vertical="center" wrapText="1"/>
      <protection locked="0"/>
    </xf>
    <xf numFmtId="0" fontId="7" fillId="3" borderId="9" xfId="6" applyBorder="1" applyAlignment="1">
      <alignment horizontal="center" vertical="center" wrapText="1"/>
      <protection locked="0"/>
    </xf>
    <xf numFmtId="0" fontId="20" fillId="3" borderId="52" xfId="6" applyFont="1" applyBorder="1" applyAlignment="1">
      <alignment horizontal="center" vertical="center" wrapText="1"/>
      <protection locked="0"/>
    </xf>
    <xf numFmtId="0" fontId="20" fillId="3" borderId="27" xfId="6" applyFont="1" applyBorder="1" applyAlignment="1">
      <alignment horizontal="center" vertical="center" wrapText="1"/>
      <protection locked="0"/>
    </xf>
    <xf numFmtId="0" fontId="7" fillId="3" borderId="74" xfId="6" applyFont="1" applyBorder="1" applyAlignment="1">
      <alignment horizontal="center" vertical="center" wrapText="1"/>
      <protection locked="0"/>
    </xf>
    <xf numFmtId="0" fontId="7" fillId="3" borderId="75" xfId="6" applyFont="1" applyBorder="1" applyAlignment="1">
      <alignment horizontal="center" vertical="center" wrapText="1"/>
      <protection locked="0"/>
    </xf>
    <xf numFmtId="0" fontId="7" fillId="3" borderId="76" xfId="6" applyFont="1" applyBorder="1" applyAlignment="1">
      <alignment horizontal="center" vertical="center" wrapText="1"/>
      <protection locked="0"/>
    </xf>
    <xf numFmtId="0" fontId="62" fillId="0" borderId="78" xfId="0" applyFont="1" applyBorder="1" applyAlignment="1">
      <alignment horizontal="center" vertical="center" wrapText="1"/>
    </xf>
    <xf numFmtId="0" fontId="62" fillId="0" borderId="58" xfId="0" applyFont="1" applyBorder="1" applyAlignment="1">
      <alignment horizontal="center" vertical="center" wrapText="1"/>
    </xf>
    <xf numFmtId="0" fontId="62" fillId="0" borderId="74" xfId="0" applyFont="1" applyBorder="1" applyAlignment="1">
      <alignment horizontal="center" vertical="center" wrapText="1"/>
    </xf>
    <xf numFmtId="0" fontId="62" fillId="0" borderId="7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/>
    </xf>
    <xf numFmtId="0" fontId="13" fillId="0" borderId="1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1" fontId="5" fillId="0" borderId="0" xfId="2" applyBorder="1" applyAlignment="1" applyProtection="1">
      <alignment horizontal="left" vertical="center"/>
      <protection locked="0"/>
    </xf>
    <xf numFmtId="4" fontId="5" fillId="0" borderId="0" xfId="9" applyBorder="1" applyAlignment="1">
      <alignment horizontal="center" vertical="center" wrapText="1"/>
      <protection locked="0"/>
    </xf>
    <xf numFmtId="0" fontId="62" fillId="0" borderId="4" xfId="0" applyFont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62" fillId="0" borderId="14" xfId="0" applyFont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/>
    </xf>
    <xf numFmtId="0" fontId="62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46" fillId="0" borderId="0" xfId="0" applyFont="1" applyAlignment="1">
      <alignment horizontal="left" vertical="top" wrapText="1"/>
    </xf>
    <xf numFmtId="0" fontId="49" fillId="0" borderId="11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49" fillId="0" borderId="1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6" fillId="0" borderId="0" xfId="0" applyFont="1" applyAlignment="1">
      <alignment horizontal="left" vertical="top"/>
    </xf>
    <xf numFmtId="0" fontId="7" fillId="3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7" fillId="3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7" fillId="3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7" fillId="3" borderId="14" xfId="6" applyFont="1" applyBorder="1" applyAlignment="1">
      <alignment horizontal="center" vertical="center" wrapText="1"/>
      <protection locked="0"/>
    </xf>
    <xf numFmtId="0" fontId="20" fillId="3" borderId="15" xfId="6" applyFont="1" applyBorder="1" applyAlignment="1">
      <alignment horizontal="center" vertical="center" wrapText="1"/>
      <protection locked="0"/>
    </xf>
    <xf numFmtId="0" fontId="20" fillId="3" borderId="16" xfId="6" applyFont="1" applyBorder="1" applyAlignment="1">
      <alignment horizontal="center" vertical="center" wrapText="1"/>
      <protection locked="0"/>
    </xf>
    <xf numFmtId="0" fontId="20" fillId="3" borderId="17" xfId="6" applyFont="1" applyBorder="1" applyAlignment="1">
      <alignment horizontal="center" vertical="center" wrapText="1"/>
      <protection locked="0"/>
    </xf>
    <xf numFmtId="0" fontId="46" fillId="0" borderId="0" xfId="0" applyFont="1" applyAlignment="1">
      <alignment horizontal="left"/>
    </xf>
    <xf numFmtId="0" fontId="49" fillId="0" borderId="15" xfId="0" applyFont="1" applyBorder="1" applyAlignment="1">
      <alignment horizontal="center"/>
    </xf>
    <xf numFmtId="0" fontId="49" fillId="0" borderId="16" xfId="0" applyFont="1" applyBorder="1" applyAlignment="1">
      <alignment horizontal="center"/>
    </xf>
    <xf numFmtId="0" fontId="49" fillId="0" borderId="17" xfId="0" applyFont="1" applyBorder="1" applyAlignment="1">
      <alignment horizontal="center"/>
    </xf>
    <xf numFmtId="0" fontId="49" fillId="0" borderId="20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29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46" xfId="0" applyFont="1" applyBorder="1" applyAlignment="1">
      <alignment horizontal="center" vertical="center" wrapText="1"/>
    </xf>
    <xf numFmtId="0" fontId="49" fillId="0" borderId="52" xfId="0" applyFont="1" applyBorder="1" applyAlignment="1">
      <alignment horizontal="center" vertical="center" wrapText="1"/>
    </xf>
    <xf numFmtId="0" fontId="49" fillId="0" borderId="54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/>
    </xf>
    <xf numFmtId="0" fontId="49" fillId="0" borderId="63" xfId="0" applyFont="1" applyBorder="1" applyAlignment="1">
      <alignment horizontal="center" vertical="center"/>
    </xf>
    <xf numFmtId="0" fontId="49" fillId="0" borderId="1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49" fillId="0" borderId="1" xfId="0" applyFont="1" applyBorder="1" applyAlignment="1">
      <alignment horizontal="center" wrapText="1"/>
    </xf>
    <xf numFmtId="0" fontId="62" fillId="0" borderId="52" xfId="0" applyFont="1" applyBorder="1" applyAlignment="1">
      <alignment horizontal="center" vertical="center" wrapText="1"/>
    </xf>
    <xf numFmtId="0" fontId="62" fillId="0" borderId="53" xfId="0" applyFont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 wrapText="1"/>
    </xf>
    <xf numFmtId="0" fontId="62" fillId="0" borderId="23" xfId="0" applyFont="1" applyBorder="1" applyAlignment="1">
      <alignment horizontal="center" vertical="center" wrapText="1"/>
    </xf>
    <xf numFmtId="0" fontId="62" fillId="0" borderId="54" xfId="0" applyFont="1" applyBorder="1" applyAlignment="1">
      <alignment horizontal="center" vertical="center" wrapText="1"/>
    </xf>
    <xf numFmtId="0" fontId="62" fillId="0" borderId="4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46" fillId="0" borderId="0" xfId="0" applyFont="1" applyAlignment="1">
      <alignment horizontal="left" vertical="center"/>
    </xf>
    <xf numFmtId="0" fontId="62" fillId="0" borderId="15" xfId="0" applyFont="1" applyBorder="1" applyAlignment="1">
      <alignment horizontal="center" vertical="center" wrapText="1"/>
    </xf>
    <xf numFmtId="0" fontId="62" fillId="0" borderId="16" xfId="0" applyFont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42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20" xfId="0" applyFont="1" applyBorder="1" applyAlignment="1">
      <alignment horizontal="center" vertical="center" wrapText="1"/>
    </xf>
    <xf numFmtId="0" fontId="62" fillId="0" borderId="22" xfId="0" applyFont="1" applyBorder="1" applyAlignment="1">
      <alignment horizontal="center" vertical="center" wrapText="1"/>
    </xf>
    <xf numFmtId="0" fontId="62" fillId="0" borderId="43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60" fillId="0" borderId="23" xfId="0" applyFont="1" applyBorder="1" applyAlignment="1">
      <alignment horizontal="center" vertical="center" wrapText="1"/>
    </xf>
    <xf numFmtId="0" fontId="7" fillId="0" borderId="2" xfId="11" applyFont="1" applyBorder="1" applyAlignment="1">
      <alignment horizontal="left" vertical="center" wrapText="1"/>
      <protection locked="0"/>
    </xf>
    <xf numFmtId="0" fontId="7" fillId="0" borderId="1" xfId="11" applyBorder="1" applyAlignment="1">
      <alignment horizontal="left" vertical="center" wrapText="1"/>
      <protection locked="0"/>
    </xf>
    <xf numFmtId="0" fontId="7" fillId="3" borderId="47" xfId="6" applyFont="1" applyBorder="1" applyAlignment="1">
      <alignment horizontal="left" vertical="center" wrapText="1"/>
      <protection locked="0"/>
    </xf>
    <xf numFmtId="0" fontId="7" fillId="3" borderId="22" xfId="6" applyFont="1" applyBorder="1" applyAlignment="1">
      <alignment horizontal="left" vertical="center" wrapText="1"/>
      <protection locked="0"/>
    </xf>
    <xf numFmtId="1" fontId="7" fillId="0" borderId="47" xfId="2" applyFont="1" applyBorder="1" applyAlignment="1" applyProtection="1">
      <alignment horizontal="left" vertical="center" wrapText="1"/>
      <protection locked="0"/>
    </xf>
    <xf numFmtId="1" fontId="7" fillId="0" borderId="22" xfId="2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9" fillId="0" borderId="6" xfId="0" applyFont="1" applyBorder="1" applyAlignment="1">
      <alignment horizontal="left"/>
    </xf>
    <xf numFmtId="0" fontId="26" fillId="0" borderId="48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26" fillId="0" borderId="57" xfId="0" applyFont="1" applyFill="1" applyBorder="1" applyAlignment="1">
      <alignment horizontal="left" vertical="center"/>
    </xf>
    <xf numFmtId="0" fontId="26" fillId="0" borderId="30" xfId="0" applyFont="1" applyFill="1" applyBorder="1" applyAlignment="1">
      <alignment horizontal="left" vertical="center"/>
    </xf>
    <xf numFmtId="0" fontId="23" fillId="0" borderId="58" xfId="0" applyFont="1" applyFill="1" applyBorder="1" applyAlignment="1">
      <alignment horizontal="left" vertical="top"/>
    </xf>
    <xf numFmtId="0" fontId="23" fillId="0" borderId="25" xfId="0" applyFont="1" applyBorder="1" applyAlignment="1">
      <alignment horizontal="left" vertical="top"/>
    </xf>
    <xf numFmtId="0" fontId="23" fillId="0" borderId="57" xfId="0" applyFont="1" applyBorder="1" applyAlignment="1">
      <alignment horizontal="left" vertical="top"/>
    </xf>
    <xf numFmtId="0" fontId="23" fillId="0" borderId="30" xfId="0" applyFont="1" applyBorder="1" applyAlignment="1">
      <alignment horizontal="left" vertical="top"/>
    </xf>
    <xf numFmtId="0" fontId="23" fillId="0" borderId="58" xfId="0" applyFont="1" applyFill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23" fillId="0" borderId="57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6" fillId="0" borderId="58" xfId="0" applyFont="1" applyFill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0" fontId="26" fillId="0" borderId="25" xfId="0" applyFont="1" applyFill="1" applyBorder="1" applyAlignment="1">
      <alignment horizontal="left" vertical="center"/>
    </xf>
    <xf numFmtId="0" fontId="23" fillId="0" borderId="55" xfId="0" applyFont="1" applyFill="1" applyBorder="1" applyAlignment="1">
      <alignment horizontal="left" vertical="center"/>
    </xf>
    <xf numFmtId="0" fontId="23" fillId="0" borderId="28" xfId="0" applyFont="1" applyBorder="1" applyAlignment="1">
      <alignment horizontal="left" vertical="center"/>
    </xf>
    <xf numFmtId="0" fontId="23" fillId="0" borderId="47" xfId="0" applyFont="1" applyFill="1" applyBorder="1" applyAlignment="1">
      <alignment horizontal="left" vertical="center"/>
    </xf>
    <xf numFmtId="0" fontId="23" fillId="0" borderId="22" xfId="0" applyFont="1" applyBorder="1" applyAlignment="1">
      <alignment horizontal="left" vertical="center"/>
    </xf>
    <xf numFmtId="4" fontId="25" fillId="0" borderId="1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0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4" xfId="0" applyNumberFormat="1" applyFont="1" applyFill="1" applyBorder="1" applyAlignment="1" applyProtection="1">
      <alignment horizontal="right" vertical="center" shrinkToFit="1"/>
    </xf>
    <xf numFmtId="4" fontId="25" fillId="0" borderId="62" xfId="0" applyNumberFormat="1" applyFont="1" applyFill="1" applyBorder="1" applyAlignment="1" applyProtection="1">
      <alignment horizontal="right" vertical="center" shrinkToFit="1"/>
    </xf>
    <xf numFmtId="4" fontId="25" fillId="0" borderId="29" xfId="0" applyNumberFormat="1" applyFont="1" applyFill="1" applyBorder="1" applyAlignment="1" applyProtection="1">
      <alignment horizontal="right" vertical="center" shrinkToFit="1"/>
    </xf>
    <xf numFmtId="4" fontId="25" fillId="0" borderId="46" xfId="0" applyNumberFormat="1" applyFont="1" applyFill="1" applyBorder="1" applyAlignment="1" applyProtection="1">
      <alignment horizontal="right" vertical="center" shrinkToFit="1"/>
    </xf>
    <xf numFmtId="49" fontId="23" fillId="0" borderId="1" xfId="0" applyNumberFormat="1" applyFont="1" applyFill="1" applyBorder="1" applyAlignment="1" applyProtection="1">
      <alignment horizontal="center" vertical="center"/>
    </xf>
    <xf numFmtId="49" fontId="23" fillId="0" borderId="29" xfId="0" applyNumberFormat="1" applyFont="1" applyFill="1" applyBorder="1" applyAlignment="1" applyProtection="1">
      <alignment horizontal="left" vertical="center"/>
    </xf>
    <xf numFmtId="49" fontId="23" fillId="0" borderId="23" xfId="0" applyNumberFormat="1" applyFont="1" applyFill="1" applyBorder="1" applyAlignment="1" applyProtection="1">
      <alignment horizontal="left" vertical="center"/>
    </xf>
    <xf numFmtId="49" fontId="23" fillId="0" borderId="30" xfId="0" applyNumberFormat="1" applyFont="1" applyFill="1" applyBorder="1" applyAlignment="1" applyProtection="1">
      <alignment horizontal="left" vertical="center"/>
    </xf>
    <xf numFmtId="4" fontId="25" fillId="0" borderId="25" xfId="0" applyNumberFormat="1" applyFont="1" applyFill="1" applyBorder="1" applyAlignment="1" applyProtection="1">
      <alignment horizontal="right" vertical="center" shrinkToFit="1"/>
    </xf>
    <xf numFmtId="4" fontId="25" fillId="0" borderId="30" xfId="0" applyNumberFormat="1" applyFont="1" applyFill="1" applyBorder="1" applyAlignment="1" applyProtection="1">
      <alignment horizontal="right" vertical="center" shrinkToFit="1"/>
    </xf>
    <xf numFmtId="49" fontId="23" fillId="0" borderId="24" xfId="0" applyNumberFormat="1" applyFont="1" applyFill="1" applyBorder="1" applyAlignment="1" applyProtection="1">
      <alignment horizontal="left" vertical="center"/>
    </xf>
    <xf numFmtId="49" fontId="23" fillId="0" borderId="26" xfId="0" applyNumberFormat="1" applyFont="1" applyFill="1" applyBorder="1" applyAlignment="1" applyProtection="1">
      <alignment horizontal="left" vertical="center"/>
    </xf>
    <xf numFmtId="49" fontId="23" fillId="0" borderId="25" xfId="0" applyNumberFormat="1" applyFont="1" applyFill="1" applyBorder="1" applyAlignment="1" applyProtection="1">
      <alignment horizontal="left" vertical="center"/>
    </xf>
    <xf numFmtId="0" fontId="23" fillId="0" borderId="57" xfId="0" applyFont="1" applyFill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4" fontId="25" fillId="0" borderId="24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6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9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3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6" xfId="0" applyNumberFormat="1" applyFont="1" applyBorder="1" applyAlignment="1" applyProtection="1">
      <alignment horizontal="right" vertical="center" shrinkToFit="1"/>
      <protection locked="0"/>
    </xf>
    <xf numFmtId="4" fontId="25" fillId="0" borderId="25" xfId="0" applyNumberFormat="1" applyFont="1" applyBorder="1" applyAlignment="1" applyProtection="1">
      <alignment horizontal="right" vertical="center" shrinkToFit="1"/>
      <protection locked="0"/>
    </xf>
    <xf numFmtId="0" fontId="26" fillId="0" borderId="24" xfId="0" applyFont="1" applyFill="1" applyBorder="1" applyAlignment="1" applyProtection="1">
      <alignment horizontal="left" vertical="top"/>
    </xf>
    <xf numFmtId="0" fontId="23" fillId="0" borderId="26" xfId="0" applyFont="1" applyBorder="1" applyAlignment="1" applyProtection="1">
      <alignment horizontal="left" vertical="top"/>
    </xf>
    <xf numFmtId="0" fontId="23" fillId="0" borderId="25" xfId="0" applyFont="1" applyBorder="1" applyAlignment="1" applyProtection="1">
      <alignment horizontal="left" vertical="top"/>
    </xf>
    <xf numFmtId="4" fontId="20" fillId="0" borderId="24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62" xfId="0" applyNumberFormat="1" applyFont="1" applyBorder="1" applyAlignment="1" applyProtection="1">
      <alignment horizontal="right" vertical="center" shrinkToFit="1"/>
      <protection locked="0"/>
    </xf>
    <xf numFmtId="4" fontId="25" fillId="0" borderId="25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30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7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0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8" xfId="0" applyNumberFormat="1" applyFont="1" applyFill="1" applyBorder="1" applyAlignment="1" applyProtection="1">
      <alignment horizontal="right" vertical="center" shrinkToFit="1"/>
      <protection locked="0"/>
    </xf>
    <xf numFmtId="49" fontId="23" fillId="0" borderId="24" xfId="0" applyNumberFormat="1" applyFont="1" applyFill="1" applyBorder="1" applyAlignment="1" applyProtection="1">
      <alignment horizontal="left" vertical="center" wrapText="1"/>
    </xf>
    <xf numFmtId="49" fontId="23" fillId="0" borderId="26" xfId="0" applyNumberFormat="1" applyFont="1" applyBorder="1" applyAlignment="1" applyProtection="1">
      <alignment horizontal="left" vertical="center" wrapText="1"/>
    </xf>
    <xf numFmtId="49" fontId="23" fillId="0" borderId="25" xfId="0" applyNumberFormat="1" applyFont="1" applyBorder="1" applyAlignment="1" applyProtection="1">
      <alignment horizontal="left" vertical="center" wrapText="1"/>
    </xf>
    <xf numFmtId="49" fontId="23" fillId="0" borderId="29" xfId="0" applyNumberFormat="1" applyFont="1" applyBorder="1" applyAlignment="1" applyProtection="1">
      <alignment horizontal="left" vertical="center" wrapText="1"/>
    </xf>
    <xf numFmtId="49" fontId="23" fillId="0" borderId="23" xfId="0" applyNumberFormat="1" applyFont="1" applyBorder="1" applyAlignment="1" applyProtection="1">
      <alignment horizontal="left" vertical="center" wrapText="1"/>
    </xf>
    <xf numFmtId="49" fontId="23" fillId="0" borderId="30" xfId="0" applyNumberFormat="1" applyFont="1" applyBorder="1" applyAlignment="1" applyProtection="1">
      <alignment horizontal="left" vertical="center" wrapText="1"/>
    </xf>
    <xf numFmtId="4" fontId="25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35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62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56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9" xfId="0" applyNumberFormat="1" applyFont="1" applyBorder="1" applyAlignment="1" applyProtection="1">
      <alignment horizontal="right" vertical="center" shrinkToFit="1"/>
      <protection locked="0"/>
    </xf>
    <xf numFmtId="4" fontId="25" fillId="0" borderId="23" xfId="0" applyNumberFormat="1" applyFont="1" applyBorder="1" applyAlignment="1" applyProtection="1">
      <alignment horizontal="right" vertical="center" shrinkToFit="1"/>
      <protection locked="0"/>
    </xf>
    <xf numFmtId="4" fontId="25" fillId="0" borderId="30" xfId="0" applyNumberFormat="1" applyFont="1" applyBorder="1" applyAlignment="1" applyProtection="1">
      <alignment horizontal="right" vertical="center" shrinkToFit="1"/>
      <protection locked="0"/>
    </xf>
    <xf numFmtId="49" fontId="26" fillId="0" borderId="24" xfId="0" applyNumberFormat="1" applyFont="1" applyFill="1" applyBorder="1" applyAlignment="1" applyProtection="1">
      <alignment horizontal="left" vertical="top"/>
    </xf>
    <xf numFmtId="49" fontId="26" fillId="0" borderId="26" xfId="0" applyNumberFormat="1" applyFont="1" applyBorder="1" applyAlignment="1" applyProtection="1">
      <alignment horizontal="left" vertical="top"/>
    </xf>
    <xf numFmtId="49" fontId="26" fillId="0" borderId="25" xfId="0" applyNumberFormat="1" applyFont="1" applyBorder="1" applyAlignment="1" applyProtection="1">
      <alignment horizontal="left" vertical="top"/>
    </xf>
    <xf numFmtId="0" fontId="26" fillId="0" borderId="29" xfId="0" applyFont="1" applyBorder="1" applyAlignment="1" applyProtection="1">
      <alignment horizontal="left" vertical="top"/>
    </xf>
    <xf numFmtId="0" fontId="26" fillId="0" borderId="23" xfId="0" applyFont="1" applyBorder="1" applyAlignment="1" applyProtection="1">
      <alignment horizontal="left" vertical="top"/>
    </xf>
    <xf numFmtId="0" fontId="26" fillId="0" borderId="30" xfId="0" applyFont="1" applyBorder="1" applyAlignment="1" applyProtection="1">
      <alignment horizontal="left" vertical="top"/>
    </xf>
    <xf numFmtId="4" fontId="20" fillId="0" borderId="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13" xfId="0" applyNumberFormat="1" applyFont="1" applyBorder="1" applyAlignment="1" applyProtection="1">
      <alignment horizontal="right" vertical="center" shrinkToFit="1"/>
      <protection locked="0"/>
    </xf>
    <xf numFmtId="4" fontId="20" fillId="0" borderId="29" xfId="0" applyNumberFormat="1" applyFont="1" applyBorder="1" applyAlignment="1" applyProtection="1">
      <alignment horizontal="right" vertical="center" shrinkToFit="1"/>
      <protection locked="0"/>
    </xf>
    <xf numFmtId="4" fontId="20" fillId="0" borderId="46" xfId="0" applyNumberFormat="1" applyFont="1" applyBorder="1" applyAlignment="1" applyProtection="1">
      <alignment horizontal="right" vertical="center" shrinkToFit="1"/>
      <protection locked="0"/>
    </xf>
    <xf numFmtId="4" fontId="20" fillId="0" borderId="24" xfId="0" applyNumberFormat="1" applyFont="1" applyFill="1" applyBorder="1" applyAlignment="1" applyProtection="1">
      <alignment horizontal="right" vertical="center" shrinkToFit="1"/>
    </xf>
    <xf numFmtId="4" fontId="20" fillId="0" borderId="26" xfId="0" applyNumberFormat="1" applyFont="1" applyBorder="1" applyAlignment="1" applyProtection="1">
      <alignment horizontal="right" vertical="center" shrinkToFit="1"/>
    </xf>
    <xf numFmtId="4" fontId="20" fillId="0" borderId="25" xfId="0" applyNumberFormat="1" applyFont="1" applyBorder="1" applyAlignment="1" applyProtection="1">
      <alignment horizontal="right" vertical="center" shrinkToFit="1"/>
    </xf>
    <xf numFmtId="4" fontId="20" fillId="0" borderId="27" xfId="0" applyNumberFormat="1" applyFont="1" applyBorder="1" applyAlignment="1" applyProtection="1">
      <alignment horizontal="right" vertical="center" shrinkToFit="1"/>
    </xf>
    <xf numFmtId="4" fontId="20" fillId="0" borderId="0" xfId="0" applyNumberFormat="1" applyFont="1" applyBorder="1" applyAlignment="1" applyProtection="1">
      <alignment horizontal="right" vertical="center" shrinkToFit="1"/>
    </xf>
    <xf numFmtId="4" fontId="20" fillId="0" borderId="28" xfId="0" applyNumberFormat="1" applyFont="1" applyBorder="1" applyAlignment="1" applyProtection="1">
      <alignment horizontal="right" vertical="center" shrinkToFit="1"/>
    </xf>
    <xf numFmtId="4" fontId="25" fillId="0" borderId="35" xfId="0" applyNumberFormat="1" applyFont="1" applyBorder="1" applyAlignment="1" applyProtection="1">
      <alignment horizontal="right" vertical="center" shrinkToFit="1"/>
      <protection locked="0"/>
    </xf>
    <xf numFmtId="4" fontId="25" fillId="0" borderId="62" xfId="0" applyNumberFormat="1" applyFont="1" applyBorder="1" applyAlignment="1" applyProtection="1">
      <alignment horizontal="right" vertical="center" shrinkToFit="1"/>
      <protection locked="0"/>
    </xf>
    <xf numFmtId="4" fontId="25" fillId="0" borderId="27" xfId="0" applyNumberFormat="1" applyFont="1" applyBorder="1" applyAlignment="1" applyProtection="1">
      <alignment horizontal="right" vertical="center" shrinkToFit="1"/>
      <protection locked="0"/>
    </xf>
    <xf numFmtId="4" fontId="25" fillId="0" borderId="56" xfId="0" applyNumberFormat="1" applyFont="1" applyBorder="1" applyAlignment="1" applyProtection="1">
      <alignment horizontal="right" vertical="center" shrinkToFit="1"/>
      <protection locked="0"/>
    </xf>
    <xf numFmtId="49" fontId="23" fillId="0" borderId="29" xfId="0" applyNumberFormat="1" applyFont="1" applyFill="1" applyBorder="1" applyAlignment="1" applyProtection="1">
      <alignment horizontal="left" vertical="center" indent="1"/>
    </xf>
    <xf numFmtId="49" fontId="23" fillId="0" borderId="23" xfId="0" applyNumberFormat="1" applyFont="1" applyFill="1" applyBorder="1" applyAlignment="1" applyProtection="1">
      <alignment horizontal="left" vertical="center" indent="1"/>
    </xf>
    <xf numFmtId="49" fontId="23" fillId="0" borderId="30" xfId="0" applyNumberFormat="1" applyFont="1" applyFill="1" applyBorder="1" applyAlignment="1" applyProtection="1">
      <alignment horizontal="left" vertical="center" indent="1"/>
    </xf>
    <xf numFmtId="0" fontId="26" fillId="0" borderId="61" xfId="0" applyFont="1" applyFill="1" applyBorder="1" applyAlignment="1">
      <alignment horizontal="left" vertical="top"/>
    </xf>
    <xf numFmtId="0" fontId="26" fillId="0" borderId="19" xfId="0" applyFont="1" applyFill="1" applyBorder="1" applyAlignment="1">
      <alignment horizontal="left" vertical="top"/>
    </xf>
    <xf numFmtId="0" fontId="23" fillId="0" borderId="24" xfId="0" applyFont="1" applyFill="1" applyBorder="1" applyAlignment="1">
      <alignment horizontal="left" vertical="top"/>
    </xf>
    <xf numFmtId="0" fontId="23" fillId="0" borderId="26" xfId="0" applyFont="1" applyFill="1" applyBorder="1" applyAlignment="1">
      <alignment horizontal="left" vertical="top"/>
    </xf>
    <xf numFmtId="0" fontId="23" fillId="0" borderId="25" xfId="0" applyFont="1" applyFill="1" applyBorder="1" applyAlignment="1">
      <alignment horizontal="left" vertical="top"/>
    </xf>
    <xf numFmtId="0" fontId="23" fillId="0" borderId="29" xfId="0" applyFont="1" applyFill="1" applyBorder="1" applyAlignment="1">
      <alignment horizontal="left" vertical="top"/>
    </xf>
    <xf numFmtId="0" fontId="23" fillId="0" borderId="23" xfId="0" applyFont="1" applyFill="1" applyBorder="1" applyAlignment="1">
      <alignment horizontal="left" vertical="top"/>
    </xf>
    <xf numFmtId="0" fontId="23" fillId="0" borderId="30" xfId="0" applyFont="1" applyFill="1" applyBorder="1" applyAlignment="1">
      <alignment horizontal="left" vertical="top"/>
    </xf>
    <xf numFmtId="4" fontId="25" fillId="0" borderId="9" xfId="0" applyNumberFormat="1" applyFont="1" applyFill="1" applyBorder="1" applyAlignment="1" applyProtection="1">
      <alignment horizontal="right" vertical="center" shrinkToFit="1"/>
    </xf>
    <xf numFmtId="4" fontId="25" fillId="0" borderId="35" xfId="0" applyNumberFormat="1" applyFont="1" applyBorder="1" applyAlignment="1" applyProtection="1">
      <alignment horizontal="right" vertical="center" shrinkToFit="1"/>
    </xf>
    <xf numFmtId="4" fontId="25" fillId="0" borderId="62" xfId="0" applyNumberFormat="1" applyFont="1" applyBorder="1" applyAlignment="1" applyProtection="1">
      <alignment horizontal="right" vertical="center" shrinkToFit="1"/>
    </xf>
    <xf numFmtId="4" fontId="25" fillId="0" borderId="27" xfId="0" applyNumberFormat="1" applyFont="1" applyBorder="1" applyAlignment="1" applyProtection="1">
      <alignment horizontal="right" vertical="center" shrinkToFit="1"/>
    </xf>
    <xf numFmtId="4" fontId="25" fillId="0" borderId="56" xfId="0" applyNumberFormat="1" applyFont="1" applyBorder="1" applyAlignment="1" applyProtection="1">
      <alignment horizontal="right" vertical="center" shrinkToFit="1"/>
    </xf>
    <xf numFmtId="4" fontId="20" fillId="0" borderId="26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5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9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3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Fill="1" applyBorder="1" applyAlignment="1" applyProtection="1">
      <alignment horizontal="right" vertical="center" shrinkToFit="1"/>
      <protection locked="0"/>
    </xf>
    <xf numFmtId="0" fontId="23" fillId="0" borderId="24" xfId="0" applyFont="1" applyFill="1" applyBorder="1" applyAlignment="1">
      <alignment horizontal="left" vertical="center"/>
    </xf>
    <xf numFmtId="0" fontId="23" fillId="0" borderId="26" xfId="0" applyFont="1" applyFill="1" applyBorder="1" applyAlignment="1">
      <alignment horizontal="left" vertical="center"/>
    </xf>
    <xf numFmtId="0" fontId="23" fillId="0" borderId="25" xfId="0" applyFont="1" applyFill="1" applyBorder="1" applyAlignment="1">
      <alignment horizontal="left" vertical="center"/>
    </xf>
    <xf numFmtId="4" fontId="25" fillId="0" borderId="13" xfId="0" applyNumberFormat="1" applyFont="1" applyBorder="1" applyAlignment="1" applyProtection="1">
      <alignment horizontal="right" vertical="center" shrinkToFit="1"/>
      <protection locked="0"/>
    </xf>
    <xf numFmtId="4" fontId="25" fillId="0" borderId="46" xfId="0" applyNumberFormat="1" applyFont="1" applyBorder="1" applyAlignment="1" applyProtection="1">
      <alignment horizontal="right" vertical="center" shrinkToFit="1"/>
      <protection locked="0"/>
    </xf>
    <xf numFmtId="0" fontId="23" fillId="0" borderId="27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23" fillId="0" borderId="28" xfId="0" applyFont="1" applyFill="1" applyBorder="1" applyAlignment="1">
      <alignment horizontal="left" vertical="center"/>
    </xf>
    <xf numFmtId="0" fontId="23" fillId="0" borderId="26" xfId="0" applyFont="1" applyBorder="1" applyAlignment="1">
      <alignment horizontal="left" vertical="top"/>
    </xf>
    <xf numFmtId="0" fontId="23" fillId="0" borderId="27" xfId="0" applyFont="1" applyFill="1" applyBorder="1" applyAlignment="1">
      <alignment horizontal="left" vertical="center"/>
    </xf>
    <xf numFmtId="0" fontId="23" fillId="0" borderId="23" xfId="0" applyFont="1" applyBorder="1" applyAlignment="1">
      <alignment horizontal="left" vertical="top"/>
    </xf>
    <xf numFmtId="4" fontId="20" fillId="0" borderId="29" xfId="0" applyNumberFormat="1" applyFont="1" applyBorder="1" applyAlignment="1" applyProtection="1">
      <alignment horizontal="right" vertical="center" shrinkToFit="1"/>
    </xf>
    <xf numFmtId="4" fontId="20" fillId="0" borderId="23" xfId="0" applyNumberFormat="1" applyFont="1" applyBorder="1" applyAlignment="1" applyProtection="1">
      <alignment horizontal="right" vertical="center" shrinkToFit="1"/>
    </xf>
    <xf numFmtId="4" fontId="20" fillId="0" borderId="30" xfId="0" applyNumberFormat="1" applyFont="1" applyBorder="1" applyAlignment="1" applyProtection="1">
      <alignment horizontal="right" vertical="center" shrinkToFit="1"/>
    </xf>
    <xf numFmtId="0" fontId="23" fillId="0" borderId="27" xfId="0" applyFont="1" applyFill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23" fillId="0" borderId="28" xfId="0" applyFont="1" applyBorder="1" applyAlignment="1">
      <alignment horizontal="left" vertical="top"/>
    </xf>
    <xf numFmtId="4" fontId="25" fillId="0" borderId="13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46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7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0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8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6" xfId="0" applyNumberFormat="1" applyFont="1" applyBorder="1" applyAlignment="1" applyProtection="1">
      <alignment horizontal="right" vertical="center" shrinkToFit="1"/>
      <protection locked="0"/>
    </xf>
    <xf numFmtId="4" fontId="20" fillId="0" borderId="25" xfId="0" applyNumberFormat="1" applyFont="1" applyBorder="1" applyAlignment="1" applyProtection="1">
      <alignment horizontal="right" vertical="center" shrinkToFit="1"/>
      <protection locked="0"/>
    </xf>
    <xf numFmtId="4" fontId="20" fillId="0" borderId="23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 applyProtection="1">
      <alignment horizontal="right" vertical="center" shrinkToFit="1"/>
      <protection locked="0"/>
    </xf>
    <xf numFmtId="0" fontId="26" fillId="0" borderId="24" xfId="0" applyFont="1" applyFill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4" fontId="20" fillId="0" borderId="9" xfId="0" applyNumberFormat="1" applyFont="1" applyFill="1" applyBorder="1" applyAlignment="1" applyProtection="1">
      <alignment horizontal="right" vertical="center" shrinkToFit="1"/>
    </xf>
    <xf numFmtId="4" fontId="20" fillId="0" borderId="13" xfId="0" applyNumberFormat="1" applyFont="1" applyBorder="1" applyAlignment="1" applyProtection="1">
      <alignment horizontal="right" vertical="center" shrinkToFit="1"/>
    </xf>
    <xf numFmtId="4" fontId="20" fillId="0" borderId="62" xfId="0" applyNumberFormat="1" applyFont="1" applyBorder="1" applyAlignment="1" applyProtection="1">
      <alignment horizontal="right" vertical="center" shrinkToFit="1"/>
    </xf>
    <xf numFmtId="4" fontId="20" fillId="0" borderId="46" xfId="0" applyNumberFormat="1" applyFont="1" applyBorder="1" applyAlignment="1" applyProtection="1">
      <alignment horizontal="right" vertical="center" shrinkToFit="1"/>
    </xf>
    <xf numFmtId="0" fontId="26" fillId="0" borderId="29" xfId="0" applyFont="1" applyFill="1" applyBorder="1" applyAlignment="1">
      <alignment horizontal="left" vertical="center"/>
    </xf>
    <xf numFmtId="0" fontId="23" fillId="0" borderId="23" xfId="0" applyFont="1" applyBorder="1" applyAlignment="1">
      <alignment horizontal="left" vertical="center"/>
    </xf>
    <xf numFmtId="0" fontId="26" fillId="0" borderId="26" xfId="0" applyFont="1" applyFill="1" applyBorder="1" applyAlignment="1">
      <alignment horizontal="left" vertical="center"/>
    </xf>
    <xf numFmtId="4" fontId="20" fillId="0" borderId="62" xfId="0" applyNumberFormat="1" applyFont="1" applyFill="1" applyBorder="1" applyAlignment="1" applyProtection="1">
      <alignment horizontal="right" vertical="center" shrinkToFit="1"/>
      <protection locked="0"/>
    </xf>
    <xf numFmtId="0" fontId="28" fillId="0" borderId="20" xfId="0" applyFont="1" applyFill="1" applyBorder="1" applyAlignment="1">
      <alignment horizontal="left" vertical="center"/>
    </xf>
    <xf numFmtId="0" fontId="28" fillId="0" borderId="21" xfId="0" applyFont="1" applyFill="1" applyBorder="1" applyAlignment="1">
      <alignment horizontal="left" vertical="center"/>
    </xf>
    <xf numFmtId="0" fontId="28" fillId="0" borderId="22" xfId="0" applyFont="1" applyFill="1" applyBorder="1" applyAlignment="1">
      <alignment horizontal="left" vertical="center"/>
    </xf>
    <xf numFmtId="4" fontId="20" fillId="0" borderId="20" xfId="0" applyNumberFormat="1" applyFont="1" applyBorder="1" applyAlignment="1" applyProtection="1">
      <alignment horizontal="right" vertical="center" shrinkToFit="1"/>
      <protection locked="0"/>
    </xf>
    <xf numFmtId="4" fontId="20" fillId="0" borderId="43" xfId="0" applyNumberFormat="1" applyFont="1" applyBorder="1" applyAlignment="1" applyProtection="1">
      <alignment horizontal="right" vertical="center" shrinkToFit="1"/>
      <protection locked="0"/>
    </xf>
    <xf numFmtId="0" fontId="26" fillId="0" borderId="27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28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2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6" fillId="0" borderId="27" xfId="0" applyFont="1" applyFill="1" applyBorder="1" applyAlignment="1">
      <alignment horizontal="left" vertical="top" wrapText="1"/>
    </xf>
    <xf numFmtId="4" fontId="20" fillId="0" borderId="20" xfId="0" applyNumberFormat="1" applyFont="1" applyFill="1" applyBorder="1" applyAlignment="1" applyProtection="1">
      <alignment horizontal="right" vertical="center" shrinkToFit="1"/>
    </xf>
    <xf numFmtId="4" fontId="20" fillId="0" borderId="21" xfId="0" applyNumberFormat="1" applyFont="1" applyBorder="1" applyAlignment="1" applyProtection="1">
      <alignment horizontal="right" vertical="center" shrinkToFit="1"/>
    </xf>
    <xf numFmtId="4" fontId="20" fillId="0" borderId="22" xfId="0" applyNumberFormat="1" applyFont="1" applyBorder="1" applyAlignment="1" applyProtection="1">
      <alignment horizontal="right" vertical="center" shrinkToFit="1"/>
    </xf>
    <xf numFmtId="4" fontId="25" fillId="0" borderId="43" xfId="0" applyNumberFormat="1" applyFont="1" applyBorder="1" applyAlignment="1" applyProtection="1">
      <alignment horizontal="right" vertical="center" shrinkToFit="1"/>
      <protection locked="0"/>
    </xf>
    <xf numFmtId="4" fontId="20" fillId="0" borderId="20" xfId="0" applyNumberFormat="1" applyFont="1" applyFill="1" applyBorder="1" applyAlignment="1" applyProtection="1">
      <alignment horizontal="right" vertical="center" shrinkToFit="1"/>
      <protection hidden="1"/>
    </xf>
    <xf numFmtId="4" fontId="20" fillId="0" borderId="21" xfId="0" applyNumberFormat="1" applyFont="1" applyFill="1" applyBorder="1" applyAlignment="1" applyProtection="1">
      <alignment horizontal="right" vertical="center" shrinkToFit="1"/>
      <protection hidden="1"/>
    </xf>
    <xf numFmtId="4" fontId="20" fillId="0" borderId="22" xfId="0" applyNumberFormat="1" applyFont="1" applyFill="1" applyBorder="1" applyAlignment="1" applyProtection="1">
      <alignment horizontal="right" vertical="center" shrinkToFit="1"/>
      <protection hidden="1"/>
    </xf>
    <xf numFmtId="0" fontId="26" fillId="0" borderId="20" xfId="0" applyFont="1" applyFill="1" applyBorder="1" applyAlignment="1">
      <alignment horizontal="left" vertical="center"/>
    </xf>
    <xf numFmtId="0" fontId="26" fillId="0" borderId="21" xfId="0" applyFont="1" applyFill="1" applyBorder="1" applyAlignment="1">
      <alignment horizontal="left" vertical="center"/>
    </xf>
    <xf numFmtId="0" fontId="26" fillId="0" borderId="22" xfId="0" applyFont="1" applyFill="1" applyBorder="1" applyAlignment="1">
      <alignment horizontal="left" vertical="center"/>
    </xf>
    <xf numFmtId="4" fontId="20" fillId="0" borderId="43" xfId="0" applyNumberFormat="1" applyFont="1" applyFill="1" applyBorder="1" applyAlignment="1" applyProtection="1">
      <alignment horizontal="right" vertical="center" shrinkToFit="1"/>
      <protection hidden="1"/>
    </xf>
    <xf numFmtId="0" fontId="26" fillId="0" borderId="23" xfId="0" applyFont="1" applyFill="1" applyBorder="1" applyAlignment="1">
      <alignment horizontal="left" vertical="center"/>
    </xf>
    <xf numFmtId="4" fontId="20" fillId="0" borderId="35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46" xfId="0" applyNumberFormat="1" applyFont="1" applyFill="1" applyBorder="1" applyAlignment="1" applyProtection="1">
      <alignment horizontal="right" vertical="center" shrinkToFit="1"/>
      <protection locked="0"/>
    </xf>
    <xf numFmtId="0" fontId="26" fillId="0" borderId="61" xfId="0" applyFont="1" applyFill="1" applyBorder="1" applyAlignment="1">
      <alignment horizontal="center" vertical="center"/>
    </xf>
    <xf numFmtId="0" fontId="23" fillId="0" borderId="63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6" fillId="0" borderId="62" xfId="0" applyFont="1" applyFill="1" applyBorder="1" applyAlignment="1">
      <alignment horizontal="center" vertical="center"/>
    </xf>
    <xf numFmtId="0" fontId="23" fillId="0" borderId="56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6" fillId="0" borderId="20" xfId="0" applyFont="1" applyFill="1" applyBorder="1" applyAlignment="1">
      <alignment horizontal="left" vertical="center" wrapText="1"/>
    </xf>
    <xf numFmtId="0" fontId="23" fillId="0" borderId="50" xfId="0" applyFont="1" applyFill="1" applyBorder="1" applyAlignment="1" applyProtection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4" fillId="0" borderId="52" xfId="0" applyFont="1" applyFill="1" applyBorder="1" applyAlignment="1" applyProtection="1">
      <alignment horizontal="center" vertical="center" wrapText="1"/>
    </xf>
    <xf numFmtId="0" fontId="24" fillId="0" borderId="53" xfId="0" applyFont="1" applyFill="1" applyBorder="1" applyAlignment="1" applyProtection="1">
      <alignment horizontal="center" vertical="center"/>
    </xf>
    <xf numFmtId="0" fontId="24" fillId="0" borderId="51" xfId="0" applyFont="1" applyFill="1" applyBorder="1" applyAlignment="1" applyProtection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3" fillId="0" borderId="52" xfId="0" applyFont="1" applyFill="1" applyBorder="1" applyAlignment="1" applyProtection="1">
      <alignment horizontal="center" vertical="center"/>
    </xf>
    <xf numFmtId="0" fontId="23" fillId="0" borderId="53" xfId="0" applyFont="1" applyFill="1" applyBorder="1" applyAlignment="1" applyProtection="1">
      <alignment horizontal="center" vertical="center"/>
    </xf>
    <xf numFmtId="0" fontId="23" fillId="0" borderId="54" xfId="0" applyFont="1" applyFill="1" applyBorder="1" applyAlignment="1" applyProtection="1">
      <alignment horizontal="center" vertical="center"/>
    </xf>
    <xf numFmtId="49" fontId="25" fillId="0" borderId="55" xfId="0" applyNumberFormat="1" applyFont="1" applyFill="1" applyBorder="1" applyAlignment="1" applyProtection="1">
      <alignment horizontal="left" vertical="top" wrapText="1"/>
      <protection locked="0"/>
    </xf>
    <xf numFmtId="49" fontId="25" fillId="0" borderId="28" xfId="0" applyNumberFormat="1" applyFont="1" applyFill="1" applyBorder="1" applyAlignment="1" applyProtection="1">
      <alignment horizontal="left" vertical="top" wrapText="1"/>
      <protection locked="0"/>
    </xf>
    <xf numFmtId="49" fontId="25" fillId="0" borderId="55" xfId="0" applyNumberFormat="1" applyFont="1" applyBorder="1" applyAlignment="1" applyProtection="1">
      <alignment horizontal="left" vertical="top" wrapText="1"/>
      <protection locked="0"/>
    </xf>
    <xf numFmtId="49" fontId="25" fillId="0" borderId="28" xfId="0" applyNumberFormat="1" applyFont="1" applyBorder="1" applyAlignment="1" applyProtection="1">
      <alignment horizontal="left" vertical="top" wrapText="1"/>
      <protection locked="0"/>
    </xf>
    <xf numFmtId="49" fontId="25" fillId="0" borderId="57" xfId="0" applyNumberFormat="1" applyFont="1" applyBorder="1" applyAlignment="1" applyProtection="1">
      <alignment horizontal="left" vertical="top" wrapText="1"/>
      <protection locked="0"/>
    </xf>
    <xf numFmtId="49" fontId="25" fillId="0" borderId="30" xfId="0" applyNumberFormat="1" applyFont="1" applyBorder="1" applyAlignment="1" applyProtection="1">
      <alignment horizontal="left" vertical="top" wrapText="1"/>
      <protection locked="0"/>
    </xf>
    <xf numFmtId="0" fontId="25" fillId="0" borderId="27" xfId="0" applyNumberFormat="1" applyFont="1" applyFill="1" applyBorder="1" applyAlignment="1" applyProtection="1">
      <alignment horizontal="left" wrapText="1" indent="1"/>
      <protection locked="0"/>
    </xf>
    <xf numFmtId="0" fontId="25" fillId="0" borderId="0" xfId="0" applyNumberFormat="1" applyFont="1" applyFill="1" applyBorder="1" applyAlignment="1" applyProtection="1">
      <alignment horizontal="left" wrapText="1" indent="1"/>
      <protection locked="0"/>
    </xf>
    <xf numFmtId="0" fontId="25" fillId="0" borderId="56" xfId="0" applyNumberFormat="1" applyFont="1" applyFill="1" applyBorder="1" applyAlignment="1" applyProtection="1">
      <alignment horizontal="left" wrapText="1" indent="1"/>
      <protection locked="0"/>
    </xf>
    <xf numFmtId="0" fontId="25" fillId="0" borderId="27" xfId="0" applyNumberFormat="1" applyFont="1" applyBorder="1" applyAlignment="1" applyProtection="1">
      <alignment horizontal="left" wrapText="1" indent="1"/>
      <protection locked="0"/>
    </xf>
    <xf numFmtId="0" fontId="25" fillId="0" borderId="0" xfId="0" applyNumberFormat="1" applyFont="1" applyBorder="1" applyAlignment="1" applyProtection="1">
      <alignment horizontal="left" wrapText="1" indent="1"/>
      <protection locked="0"/>
    </xf>
    <xf numFmtId="0" fontId="25" fillId="0" borderId="56" xfId="0" applyNumberFormat="1" applyFont="1" applyBorder="1" applyAlignment="1" applyProtection="1">
      <alignment horizontal="left" wrapText="1" indent="1"/>
      <protection locked="0"/>
    </xf>
    <xf numFmtId="0" fontId="25" fillId="0" borderId="31" xfId="0" applyNumberFormat="1" applyFont="1" applyBorder="1" applyAlignment="1" applyProtection="1">
      <alignment horizontal="left" wrapText="1" indent="1"/>
      <protection locked="0"/>
    </xf>
    <xf numFmtId="0" fontId="25" fillId="0" borderId="32" xfId="0" applyNumberFormat="1" applyFont="1" applyBorder="1" applyAlignment="1" applyProtection="1">
      <alignment horizontal="left" wrapText="1" indent="1"/>
      <protection locked="0"/>
    </xf>
    <xf numFmtId="0" fontId="25" fillId="0" borderId="59" xfId="0" applyNumberFormat="1" applyFont="1" applyBorder="1" applyAlignment="1" applyProtection="1">
      <alignment horizontal="left" wrapText="1" indent="1"/>
      <protection locked="0"/>
    </xf>
    <xf numFmtId="0" fontId="23" fillId="0" borderId="58" xfId="0" applyFont="1" applyFill="1" applyBorder="1" applyAlignment="1" applyProtection="1">
      <alignment horizontal="center" vertical="top"/>
    </xf>
    <xf numFmtId="0" fontId="23" fillId="0" borderId="25" xfId="0" applyFont="1" applyBorder="1" applyAlignment="1">
      <alignment horizontal="center" vertical="top"/>
    </xf>
    <xf numFmtId="49" fontId="25" fillId="0" borderId="55" xfId="0" applyNumberFormat="1" applyFont="1" applyBorder="1" applyAlignment="1" applyProtection="1">
      <alignment horizontal="center" vertical="center"/>
      <protection locked="0"/>
    </xf>
    <xf numFmtId="49" fontId="25" fillId="0" borderId="28" xfId="0" applyNumberFormat="1" applyFont="1" applyBorder="1" applyAlignment="1" applyProtection="1">
      <alignment horizontal="center" vertical="center"/>
      <protection locked="0"/>
    </xf>
    <xf numFmtId="49" fontId="25" fillId="0" borderId="57" xfId="0" applyNumberFormat="1" applyFont="1" applyBorder="1" applyAlignment="1" applyProtection="1">
      <alignment horizontal="center" vertical="center"/>
      <protection locked="0"/>
    </xf>
    <xf numFmtId="49" fontId="25" fillId="0" borderId="30" xfId="0" applyNumberFormat="1" applyFont="1" applyBorder="1" applyAlignment="1" applyProtection="1">
      <alignment horizontal="center" vertical="center"/>
      <protection locked="0"/>
    </xf>
    <xf numFmtId="0" fontId="26" fillId="0" borderId="27" xfId="0" applyFont="1" applyFill="1" applyBorder="1" applyAlignment="1" applyProtection="1">
      <alignment horizontal="right"/>
    </xf>
    <xf numFmtId="0" fontId="23" fillId="0" borderId="0" xfId="0" applyFont="1" applyBorder="1" applyAlignment="1">
      <alignment horizontal="right"/>
    </xf>
    <xf numFmtId="49" fontId="25" fillId="0" borderId="32" xfId="0" applyNumberFormat="1" applyFont="1" applyFill="1" applyBorder="1" applyAlignment="1" applyProtection="1">
      <alignment horizontal="center"/>
      <protection locked="0"/>
    </xf>
    <xf numFmtId="49" fontId="25" fillId="0" borderId="32" xfId="0" applyNumberFormat="1" applyFont="1" applyBorder="1" applyAlignment="1" applyProtection="1">
      <alignment horizontal="center"/>
      <protection locked="0"/>
    </xf>
    <xf numFmtId="0" fontId="23" fillId="0" borderId="33" xfId="0" applyFont="1" applyFill="1" applyBorder="1" applyAlignment="1" applyProtection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0" fillId="0" borderId="24" xfId="0" applyFont="1" applyFill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49" fontId="25" fillId="0" borderId="27" xfId="0" applyNumberFormat="1" applyFont="1" applyFill="1" applyBorder="1" applyAlignment="1" applyProtection="1">
      <alignment horizontal="left" vertical="top" wrapText="1"/>
      <protection locked="0"/>
    </xf>
    <xf numFmtId="49" fontId="25" fillId="0" borderId="0" xfId="0" applyNumberFormat="1" applyFont="1" applyFill="1" applyBorder="1" applyAlignment="1" applyProtection="1">
      <alignment horizontal="left" vertical="top" wrapText="1"/>
      <protection locked="0"/>
    </xf>
    <xf numFmtId="49" fontId="25" fillId="0" borderId="27" xfId="0" applyNumberFormat="1" applyFont="1" applyBorder="1" applyAlignment="1" applyProtection="1">
      <alignment horizontal="left" vertical="top" wrapText="1"/>
      <protection locked="0"/>
    </xf>
    <xf numFmtId="49" fontId="25" fillId="0" borderId="0" xfId="0" applyNumberFormat="1" applyFont="1" applyAlignment="1" applyProtection="1">
      <alignment horizontal="left" vertical="top" wrapText="1"/>
      <protection locked="0"/>
    </xf>
    <xf numFmtId="49" fontId="25" fillId="0" borderId="29" xfId="0" applyNumberFormat="1" applyFont="1" applyBorder="1" applyAlignment="1" applyProtection="1">
      <alignment horizontal="left" vertical="top" wrapText="1"/>
      <protection locked="0"/>
    </xf>
    <xf numFmtId="49" fontId="25" fillId="0" borderId="23" xfId="0" applyNumberFormat="1" applyFont="1" applyBorder="1" applyAlignment="1" applyProtection="1">
      <alignment horizontal="left" vertical="top" wrapText="1"/>
      <protection locked="0"/>
    </xf>
    <xf numFmtId="49" fontId="25" fillId="0" borderId="36" xfId="0" applyNumberFormat="1" applyFont="1" applyFill="1" applyBorder="1" applyAlignment="1" applyProtection="1">
      <alignment horizontal="left" vertical="top" wrapText="1"/>
      <protection locked="0"/>
    </xf>
    <xf numFmtId="49" fontId="25" fillId="0" borderId="37" xfId="0" applyNumberFormat="1" applyFont="1" applyFill="1" applyBorder="1" applyAlignment="1" applyProtection="1">
      <alignment horizontal="left" vertical="top" wrapText="1"/>
      <protection locked="0"/>
    </xf>
    <xf numFmtId="49" fontId="25" fillId="0" borderId="38" xfId="0" applyNumberFormat="1" applyFont="1" applyFill="1" applyBorder="1" applyAlignment="1" applyProtection="1">
      <alignment horizontal="left" vertical="top" wrapText="1"/>
      <protection locked="0"/>
    </xf>
    <xf numFmtId="164" fontId="20" fillId="0" borderId="32" xfId="0" applyNumberFormat="1" applyFont="1" applyFill="1" applyBorder="1" applyAlignment="1" applyProtection="1">
      <alignment horizontal="center"/>
      <protection locked="0"/>
    </xf>
    <xf numFmtId="4" fontId="33" fillId="0" borderId="20" xfId="0" applyNumberFormat="1" applyFont="1" applyFill="1" applyBorder="1" applyAlignment="1" applyProtection="1">
      <alignment horizontal="right" vertical="center" shrinkToFit="1"/>
    </xf>
    <xf numFmtId="4" fontId="33" fillId="0" borderId="21" xfId="0" applyNumberFormat="1" applyFont="1" applyBorder="1" applyAlignment="1" applyProtection="1">
      <alignment horizontal="right" vertical="center" shrinkToFit="1"/>
    </xf>
    <xf numFmtId="4" fontId="33" fillId="0" borderId="22" xfId="0" applyNumberFormat="1" applyFont="1" applyBorder="1" applyAlignment="1" applyProtection="1">
      <alignment horizontal="right" vertical="center" shrinkToFit="1"/>
    </xf>
    <xf numFmtId="4" fontId="25" fillId="0" borderId="20" xfId="0" applyNumberFormat="1" applyFont="1" applyFill="1" applyBorder="1" applyAlignment="1" applyProtection="1">
      <alignment horizontal="right" vertical="center" shrinkToFit="1"/>
    </xf>
    <xf numFmtId="4" fontId="25" fillId="0" borderId="22" xfId="0" applyNumberFormat="1" applyFont="1" applyBorder="1" applyAlignment="1" applyProtection="1">
      <alignment horizontal="right" vertical="center" shrinkToFit="1"/>
    </xf>
    <xf numFmtId="49" fontId="25" fillId="0" borderId="29" xfId="0" applyNumberFormat="1" applyFont="1" applyFill="1" applyBorder="1" applyAlignment="1" applyProtection="1">
      <alignment horizontal="center" vertical="center"/>
      <protection locked="0"/>
    </xf>
    <xf numFmtId="49" fontId="25" fillId="0" borderId="23" xfId="0" applyNumberFormat="1" applyFont="1" applyFill="1" applyBorder="1" applyAlignment="1" applyProtection="1">
      <alignment horizontal="center" vertical="center"/>
      <protection locked="0"/>
    </xf>
    <xf numFmtId="49" fontId="25" fillId="0" borderId="30" xfId="0" applyNumberFormat="1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/>
    </xf>
    <xf numFmtId="4" fontId="33" fillId="0" borderId="24" xfId="0" applyNumberFormat="1" applyFont="1" applyFill="1" applyBorder="1" applyAlignment="1" applyProtection="1">
      <alignment horizontal="right" vertical="center" shrinkToFit="1"/>
      <protection locked="0"/>
    </xf>
    <xf numFmtId="4" fontId="33" fillId="0" borderId="26" xfId="0" applyNumberFormat="1" applyFont="1" applyBorder="1" applyAlignment="1" applyProtection="1">
      <alignment horizontal="right" vertical="center" shrinkToFit="1"/>
      <protection locked="0"/>
    </xf>
    <xf numFmtId="4" fontId="33" fillId="0" borderId="25" xfId="0" applyNumberFormat="1" applyFont="1" applyBorder="1" applyAlignment="1" applyProtection="1">
      <alignment horizontal="right" vertical="center" shrinkToFit="1"/>
      <protection locked="0"/>
    </xf>
    <xf numFmtId="4" fontId="33" fillId="0" borderId="29" xfId="0" applyNumberFormat="1" applyFont="1" applyBorder="1" applyAlignment="1" applyProtection="1">
      <alignment horizontal="right" vertical="center" shrinkToFit="1"/>
      <protection locked="0"/>
    </xf>
    <xf numFmtId="4" fontId="33" fillId="0" borderId="23" xfId="0" applyNumberFormat="1" applyFont="1" applyBorder="1" applyAlignment="1" applyProtection="1">
      <alignment horizontal="right" vertical="center" shrinkToFit="1"/>
      <protection locked="0"/>
    </xf>
    <xf numFmtId="4" fontId="33" fillId="0" borderId="30" xfId="0" applyNumberFormat="1" applyFont="1" applyBorder="1" applyAlignment="1" applyProtection="1">
      <alignment horizontal="right" vertical="center" shrinkToFit="1"/>
      <protection locked="0"/>
    </xf>
    <xf numFmtId="4" fontId="25" fillId="0" borderId="22" xfId="0" applyNumberFormat="1" applyFont="1" applyBorder="1" applyAlignment="1" applyProtection="1">
      <alignment horizontal="right" vertical="center" shrinkToFit="1"/>
      <protection locked="0"/>
    </xf>
    <xf numFmtId="0" fontId="23" fillId="0" borderId="24" xfId="0" applyFont="1" applyFill="1" applyBorder="1" applyAlignment="1">
      <alignment horizontal="left"/>
    </xf>
    <xf numFmtId="0" fontId="23" fillId="0" borderId="26" xfId="0" applyFont="1" applyFill="1" applyBorder="1" applyAlignment="1">
      <alignment horizontal="left"/>
    </xf>
    <xf numFmtId="0" fontId="23" fillId="0" borderId="25" xfId="0" applyFont="1" applyFill="1" applyBorder="1" applyAlignment="1">
      <alignment horizontal="left"/>
    </xf>
    <xf numFmtId="4" fontId="25" fillId="0" borderId="25" xfId="0" applyNumberFormat="1" applyFont="1" applyBorder="1" applyAlignment="1" applyProtection="1">
      <alignment horizontal="right" vertical="center" shrinkToFit="1"/>
    </xf>
    <xf numFmtId="4" fontId="25" fillId="0" borderId="29" xfId="0" applyNumberFormat="1" applyFont="1" applyBorder="1" applyAlignment="1" applyProtection="1">
      <alignment horizontal="right" vertical="center" shrinkToFit="1"/>
    </xf>
    <xf numFmtId="4" fontId="25" fillId="0" borderId="30" xfId="0" applyNumberFormat="1" applyFont="1" applyBorder="1" applyAlignment="1" applyProtection="1">
      <alignment horizontal="right" vertical="center" shrinkToFit="1"/>
    </xf>
    <xf numFmtId="4" fontId="20" fillId="0" borderId="29" xfId="0" applyNumberFormat="1" applyFont="1" applyBorder="1" applyAlignment="1">
      <alignment horizontal="right" vertical="center" shrinkToFit="1"/>
    </xf>
    <xf numFmtId="4" fontId="20" fillId="0" borderId="30" xfId="0" applyNumberFormat="1" applyFont="1" applyBorder="1" applyAlignment="1">
      <alignment horizontal="right" vertical="center" shrinkToFit="1"/>
    </xf>
    <xf numFmtId="0" fontId="23" fillId="0" borderId="29" xfId="0" applyFont="1" applyFill="1" applyBorder="1" applyAlignment="1" applyProtection="1">
      <alignment horizontal="left" vertical="top"/>
    </xf>
    <xf numFmtId="0" fontId="23" fillId="0" borderId="23" xfId="0" applyFont="1" applyBorder="1" applyAlignment="1" applyProtection="1">
      <alignment horizontal="left" vertical="top"/>
    </xf>
    <xf numFmtId="0" fontId="23" fillId="0" borderId="30" xfId="0" applyFont="1" applyBorder="1" applyAlignment="1" applyProtection="1">
      <alignment horizontal="left" vertical="top"/>
    </xf>
    <xf numFmtId="0" fontId="23" fillId="0" borderId="20" xfId="0" applyFont="1" applyFill="1" applyBorder="1" applyAlignment="1" applyProtection="1">
      <alignment horizontal="left" vertical="top"/>
    </xf>
    <xf numFmtId="0" fontId="23" fillId="0" borderId="21" xfId="0" applyFont="1" applyBorder="1" applyAlignment="1" applyProtection="1">
      <alignment horizontal="left" vertical="top"/>
    </xf>
    <xf numFmtId="0" fontId="23" fillId="0" borderId="22" xfId="0" applyFont="1" applyBorder="1" applyAlignment="1" applyProtection="1">
      <alignment horizontal="left" vertical="top"/>
    </xf>
    <xf numFmtId="4" fontId="33" fillId="0" borderId="24" xfId="0" applyNumberFormat="1" applyFont="1" applyFill="1" applyBorder="1" applyAlignment="1" applyProtection="1">
      <alignment horizontal="right" vertical="center" shrinkToFit="1"/>
    </xf>
    <xf numFmtId="4" fontId="33" fillId="0" borderId="26" xfId="0" applyNumberFormat="1" applyFont="1" applyBorder="1" applyAlignment="1" applyProtection="1">
      <alignment horizontal="right" vertical="center" shrinkToFit="1"/>
    </xf>
    <xf numFmtId="4" fontId="33" fillId="0" borderId="25" xfId="0" applyNumberFormat="1" applyFont="1" applyBorder="1" applyAlignment="1" applyProtection="1">
      <alignment horizontal="right" vertical="center" shrinkToFit="1"/>
    </xf>
    <xf numFmtId="0" fontId="23" fillId="0" borderId="24" xfId="0" applyFont="1" applyFill="1" applyBorder="1" applyAlignment="1" applyProtection="1">
      <alignment horizontal="left" vertical="top"/>
    </xf>
    <xf numFmtId="4" fontId="33" fillId="0" borderId="29" xfId="0" applyNumberFormat="1" applyFont="1" applyBorder="1" applyAlignment="1" applyProtection="1">
      <alignment horizontal="right" vertical="center" shrinkToFit="1"/>
    </xf>
    <xf numFmtId="4" fontId="33" fillId="0" borderId="23" xfId="0" applyNumberFormat="1" applyFont="1" applyBorder="1" applyAlignment="1" applyProtection="1">
      <alignment horizontal="right" vertical="center" shrinkToFit="1"/>
    </xf>
    <xf numFmtId="4" fontId="33" fillId="0" borderId="30" xfId="0" applyNumberFormat="1" applyFont="1" applyBorder="1" applyAlignment="1" applyProtection="1">
      <alignment horizontal="right" vertical="center" shrinkToFit="1"/>
    </xf>
    <xf numFmtId="49" fontId="23" fillId="0" borderId="24" xfId="0" applyNumberFormat="1" applyFont="1" applyFill="1" applyBorder="1" applyAlignment="1" applyProtection="1">
      <alignment vertical="center"/>
    </xf>
    <xf numFmtId="49" fontId="23" fillId="0" borderId="26" xfId="0" applyNumberFormat="1" applyFont="1" applyBorder="1" applyAlignment="1" applyProtection="1">
      <alignment vertical="center"/>
    </xf>
    <xf numFmtId="49" fontId="23" fillId="0" borderId="25" xfId="0" applyNumberFormat="1" applyFont="1" applyBorder="1" applyAlignment="1" applyProtection="1">
      <alignment vertical="center"/>
    </xf>
    <xf numFmtId="4" fontId="33" fillId="0" borderId="26" xfId="0" applyNumberFormat="1" applyFont="1" applyFill="1" applyBorder="1" applyAlignment="1" applyProtection="1">
      <alignment horizontal="right" vertical="center" shrinkToFit="1"/>
    </xf>
    <xf numFmtId="4" fontId="33" fillId="0" borderId="25" xfId="0" applyNumberFormat="1" applyFont="1" applyFill="1" applyBorder="1" applyAlignment="1" applyProtection="1">
      <alignment horizontal="right" vertical="center" shrinkToFit="1"/>
    </xf>
    <xf numFmtId="4" fontId="33" fillId="0" borderId="29" xfId="0" applyNumberFormat="1" applyFont="1" applyFill="1" applyBorder="1" applyAlignment="1" applyProtection="1">
      <alignment horizontal="right" vertical="center" shrinkToFit="1"/>
    </xf>
    <xf numFmtId="4" fontId="33" fillId="0" borderId="23" xfId="0" applyNumberFormat="1" applyFont="1" applyFill="1" applyBorder="1" applyAlignment="1" applyProtection="1">
      <alignment horizontal="right" vertical="center" shrinkToFit="1"/>
    </xf>
    <xf numFmtId="4" fontId="33" fillId="0" borderId="30" xfId="0" applyNumberFormat="1" applyFont="1" applyFill="1" applyBorder="1" applyAlignment="1" applyProtection="1">
      <alignment horizontal="right" vertical="center" shrinkToFit="1"/>
    </xf>
    <xf numFmtId="49" fontId="25" fillId="0" borderId="0" xfId="0" applyNumberFormat="1" applyFont="1" applyFill="1" applyBorder="1" applyAlignment="1" applyProtection="1">
      <alignment horizontal="left"/>
    </xf>
    <xf numFmtId="49" fontId="23" fillId="0" borderId="29" xfId="0" applyNumberFormat="1" applyFont="1" applyFill="1" applyBorder="1" applyAlignment="1" applyProtection="1">
      <alignment vertical="center"/>
    </xf>
    <xf numFmtId="49" fontId="23" fillId="0" borderId="23" xfId="0" applyNumberFormat="1" applyFont="1" applyBorder="1" applyAlignment="1" applyProtection="1">
      <alignment vertical="center"/>
    </xf>
    <xf numFmtId="49" fontId="23" fillId="0" borderId="30" xfId="0" applyNumberFormat="1" applyFont="1" applyBorder="1" applyAlignment="1" applyProtection="1">
      <alignment vertical="center"/>
    </xf>
    <xf numFmtId="0" fontId="26" fillId="0" borderId="21" xfId="0" applyFont="1" applyFill="1" applyBorder="1" applyAlignment="1">
      <alignment horizontal="left" vertical="center" wrapText="1"/>
    </xf>
    <xf numFmtId="0" fontId="26" fillId="0" borderId="22" xfId="0" applyFont="1" applyFill="1" applyBorder="1" applyAlignment="1">
      <alignment horizontal="left" vertical="center" wrapText="1"/>
    </xf>
    <xf numFmtId="4" fontId="20" fillId="0" borderId="20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21" xfId="0" applyNumberFormat="1" applyFont="1" applyBorder="1" applyAlignment="1" applyProtection="1">
      <alignment horizontal="right" vertical="center" shrinkToFit="1"/>
      <protection locked="0"/>
    </xf>
    <xf numFmtId="4" fontId="20" fillId="0" borderId="22" xfId="0" applyNumberFormat="1" applyFont="1" applyBorder="1" applyAlignment="1" applyProtection="1">
      <alignment horizontal="right" vertical="center" shrinkToFit="1"/>
      <protection locked="0"/>
    </xf>
    <xf numFmtId="0" fontId="36" fillId="0" borderId="34" xfId="0" applyFont="1" applyFill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49" fontId="38" fillId="0" borderId="30" xfId="0" applyNumberFormat="1" applyFont="1" applyBorder="1" applyAlignment="1" applyProtection="1">
      <alignment horizontal="center" vertical="center"/>
      <protection locked="0"/>
    </xf>
    <xf numFmtId="49" fontId="25" fillId="0" borderId="39" xfId="0" applyNumberFormat="1" applyFont="1" applyFill="1" applyBorder="1" applyAlignment="1" applyProtection="1">
      <alignment horizontal="left" vertical="center"/>
    </xf>
    <xf numFmtId="49" fontId="38" fillId="0" borderId="40" xfId="0" applyNumberFormat="1" applyFont="1" applyBorder="1" applyAlignment="1" applyProtection="1">
      <alignment horizontal="left" vertical="center"/>
    </xf>
    <xf numFmtId="49" fontId="38" fillId="0" borderId="41" xfId="0" applyNumberFormat="1" applyFont="1" applyBorder="1" applyAlignment="1" applyProtection="1">
      <alignment horizontal="left" vertical="center"/>
    </xf>
    <xf numFmtId="0" fontId="26" fillId="0" borderId="9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26" fillId="0" borderId="3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 applyProtection="1">
      <alignment horizontal="left" vertical="top" wrapText="1"/>
      <protection locked="0"/>
    </xf>
    <xf numFmtId="0" fontId="33" fillId="0" borderId="28" xfId="0" applyNumberFormat="1" applyFont="1" applyFill="1" applyBorder="1" applyAlignment="1" applyProtection="1">
      <alignment horizontal="left" vertical="top" wrapText="1"/>
      <protection locked="0"/>
    </xf>
    <xf numFmtId="0" fontId="33" fillId="0" borderId="27" xfId="0" applyNumberFormat="1" applyFont="1" applyBorder="1" applyAlignment="1" applyProtection="1">
      <alignment horizontal="left" vertical="top" wrapText="1"/>
      <protection locked="0"/>
    </xf>
    <xf numFmtId="0" fontId="33" fillId="0" borderId="28" xfId="0" applyNumberFormat="1" applyFont="1" applyBorder="1" applyAlignment="1" applyProtection="1">
      <alignment horizontal="left" vertical="top" wrapText="1"/>
      <protection locked="0"/>
    </xf>
    <xf numFmtId="0" fontId="33" fillId="0" borderId="29" xfId="0" applyNumberFormat="1" applyFont="1" applyBorder="1" applyAlignment="1" applyProtection="1">
      <alignment horizontal="left" vertical="top" wrapText="1"/>
      <protection locked="0"/>
    </xf>
    <xf numFmtId="0" fontId="33" fillId="0" borderId="30" xfId="0" applyNumberFormat="1" applyFont="1" applyBorder="1" applyAlignment="1" applyProtection="1">
      <alignment horizontal="left" vertical="top" wrapText="1"/>
      <protection locked="0"/>
    </xf>
    <xf numFmtId="0" fontId="33" fillId="0" borderId="0" xfId="0" applyNumberFormat="1" applyFont="1" applyFill="1" applyBorder="1" applyAlignment="1" applyProtection="1">
      <alignment horizontal="left" vertical="top" wrapText="1"/>
      <protection locked="0"/>
    </xf>
    <xf numFmtId="0" fontId="26" fillId="0" borderId="27" xfId="0" applyFont="1" applyBorder="1" applyAlignment="1">
      <alignment horizontal="right"/>
    </xf>
    <xf numFmtId="0" fontId="26" fillId="0" borderId="0" xfId="0" applyFont="1" applyAlignment="1">
      <alignment horizontal="right"/>
    </xf>
    <xf numFmtId="49" fontId="33" fillId="0" borderId="32" xfId="0" applyNumberFormat="1" applyFont="1" applyBorder="1" applyAlignment="1" applyProtection="1">
      <alignment horizontal="center"/>
      <protection locked="0"/>
    </xf>
    <xf numFmtId="4" fontId="20" fillId="0" borderId="13" xfId="0" applyNumberFormat="1" applyFont="1" applyFill="1" applyBorder="1" applyAlignment="1" applyProtection="1">
      <alignment horizontal="right" vertical="center" shrinkToFit="1"/>
      <protection locked="0"/>
    </xf>
    <xf numFmtId="0" fontId="26" fillId="0" borderId="27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0" fontId="26" fillId="0" borderId="28" xfId="0" applyFont="1" applyFill="1" applyBorder="1" applyAlignment="1">
      <alignment horizontal="left" vertical="top"/>
    </xf>
    <xf numFmtId="4" fontId="20" fillId="0" borderId="21" xfId="0" applyNumberFormat="1" applyFont="1" applyFill="1" applyBorder="1" applyAlignment="1" applyProtection="1">
      <alignment horizontal="right" vertical="center" shrinkToFit="1"/>
    </xf>
    <xf numFmtId="4" fontId="20" fillId="0" borderId="22" xfId="0" applyNumberFormat="1" applyFont="1" applyFill="1" applyBorder="1" applyAlignment="1" applyProtection="1">
      <alignment horizontal="right" vertical="center" shrinkToFit="1"/>
    </xf>
    <xf numFmtId="0" fontId="23" fillId="0" borderId="29" xfId="0" applyFont="1" applyFill="1" applyBorder="1" applyAlignment="1">
      <alignment horizontal="left" vertical="center"/>
    </xf>
    <xf numFmtId="0" fontId="23" fillId="0" borderId="23" xfId="0" applyFont="1" applyFill="1" applyBorder="1" applyAlignment="1">
      <alignment horizontal="left" vertical="center"/>
    </xf>
    <xf numFmtId="0" fontId="23" fillId="0" borderId="30" xfId="0" applyFont="1" applyFill="1" applyBorder="1" applyAlignment="1">
      <alignment horizontal="left" vertical="center"/>
    </xf>
    <xf numFmtId="4" fontId="25" fillId="0" borderId="0" xfId="0" applyNumberFormat="1" applyFont="1" applyFill="1" applyAlignment="1" applyProtection="1">
      <alignment horizontal="right" vertical="center" shrinkToFit="1"/>
      <protection locked="0"/>
    </xf>
    <xf numFmtId="4" fontId="20" fillId="0" borderId="22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13" xfId="0" applyNumberFormat="1" applyFont="1" applyFill="1" applyBorder="1" applyAlignment="1" applyProtection="1">
      <alignment horizontal="right" vertical="center" shrinkToFit="1"/>
    </xf>
    <xf numFmtId="4" fontId="20" fillId="0" borderId="25" xfId="0" applyNumberFormat="1" applyFont="1" applyFill="1" applyBorder="1" applyAlignment="1" applyProtection="1">
      <alignment horizontal="right" vertical="center" shrinkToFit="1"/>
    </xf>
    <xf numFmtId="4" fontId="20" fillId="0" borderId="29" xfId="0" applyNumberFormat="1" applyFont="1" applyFill="1" applyBorder="1" applyAlignment="1" applyProtection="1">
      <alignment horizontal="right" vertical="center" shrinkToFit="1"/>
    </xf>
    <xf numFmtId="4" fontId="20" fillId="0" borderId="30" xfId="0" applyNumberFormat="1" applyFont="1" applyFill="1" applyBorder="1" applyAlignment="1" applyProtection="1">
      <alignment horizontal="right" vertical="center" shrinkToFit="1"/>
    </xf>
    <xf numFmtId="0" fontId="26" fillId="0" borderId="29" xfId="0" applyFont="1" applyFill="1" applyBorder="1" applyAlignment="1">
      <alignment horizontal="left" vertical="top"/>
    </xf>
    <xf numFmtId="0" fontId="26" fillId="0" borderId="23" xfId="0" applyFont="1" applyFill="1" applyBorder="1" applyAlignment="1">
      <alignment horizontal="left" vertical="top"/>
    </xf>
    <xf numFmtId="0" fontId="26" fillId="0" borderId="30" xfId="0" applyFont="1" applyFill="1" applyBorder="1" applyAlignment="1">
      <alignment horizontal="left" vertical="top"/>
    </xf>
    <xf numFmtId="4" fontId="20" fillId="0" borderId="26" xfId="0" applyNumberFormat="1" applyFont="1" applyFill="1" applyBorder="1" applyAlignment="1" applyProtection="1">
      <alignment horizontal="right" vertical="center" shrinkToFit="1"/>
    </xf>
    <xf numFmtId="4" fontId="20" fillId="0" borderId="23" xfId="0" applyNumberFormat="1" applyFont="1" applyFill="1" applyBorder="1" applyAlignment="1" applyProtection="1">
      <alignment horizontal="right" vertical="center" shrinkToFit="1"/>
    </xf>
    <xf numFmtId="4" fontId="20" fillId="0" borderId="35" xfId="0" applyNumberFormat="1" applyFont="1" applyFill="1" applyBorder="1" applyAlignment="1" applyProtection="1">
      <alignment horizontal="right" vertical="center" shrinkToFit="1"/>
    </xf>
    <xf numFmtId="4" fontId="20" fillId="0" borderId="27" xfId="0" applyNumberFormat="1" applyFont="1" applyFill="1" applyBorder="1" applyAlignment="1" applyProtection="1">
      <alignment horizontal="right" vertical="center" shrinkToFit="1"/>
    </xf>
    <xf numFmtId="4" fontId="20" fillId="0" borderId="28" xfId="0" applyNumberFormat="1" applyFont="1" applyFill="1" applyBorder="1" applyAlignment="1" applyProtection="1">
      <alignment horizontal="right" vertical="center" shrinkToFit="1"/>
    </xf>
    <xf numFmtId="4" fontId="25" fillId="0" borderId="21" xfId="0" applyNumberFormat="1" applyFont="1" applyFill="1" applyBorder="1" applyAlignment="1" applyProtection="1">
      <alignment horizontal="right" vertical="center" shrinkToFit="1"/>
      <protection locked="0"/>
    </xf>
    <xf numFmtId="4" fontId="25" fillId="0" borderId="22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0" xfId="0" applyNumberFormat="1" applyFont="1" applyFill="1" applyAlignment="1" applyProtection="1">
      <alignment horizontal="right" vertical="center" shrinkToFit="1"/>
      <protection locked="0"/>
    </xf>
    <xf numFmtId="0" fontId="26" fillId="0" borderId="24" xfId="0" applyFont="1" applyFill="1" applyBorder="1" applyAlignment="1">
      <alignment horizontal="left"/>
    </xf>
    <xf numFmtId="0" fontId="26" fillId="0" borderId="26" xfId="0" applyFont="1" applyFill="1" applyBorder="1" applyAlignment="1">
      <alignment horizontal="left"/>
    </xf>
    <xf numFmtId="0" fontId="26" fillId="0" borderId="25" xfId="0" applyFont="1" applyFill="1" applyBorder="1" applyAlignment="1">
      <alignment horizontal="left"/>
    </xf>
    <xf numFmtId="4" fontId="20" fillId="0" borderId="0" xfId="0" applyNumberFormat="1" applyFont="1" applyFill="1" applyAlignment="1" applyProtection="1">
      <alignment horizontal="right" vertical="center" shrinkToFit="1"/>
    </xf>
    <xf numFmtId="0" fontId="26" fillId="0" borderId="24" xfId="0" applyFont="1" applyFill="1" applyBorder="1" applyAlignment="1" applyProtection="1">
      <alignment horizontal="left"/>
    </xf>
    <xf numFmtId="0" fontId="26" fillId="0" borderId="26" xfId="0" applyFont="1" applyFill="1" applyBorder="1" applyAlignment="1" applyProtection="1">
      <alignment horizontal="left"/>
    </xf>
    <xf numFmtId="0" fontId="26" fillId="0" borderId="25" xfId="0" applyFont="1" applyFill="1" applyBorder="1" applyAlignment="1" applyProtection="1">
      <alignment horizontal="left"/>
    </xf>
    <xf numFmtId="0" fontId="26" fillId="0" borderId="27" xfId="0" applyFont="1" applyFill="1" applyBorder="1" applyAlignment="1" applyProtection="1">
      <alignment horizontal="left" vertical="center"/>
    </xf>
    <xf numFmtId="0" fontId="26" fillId="0" borderId="0" xfId="0" applyFont="1" applyFill="1" applyBorder="1" applyAlignment="1" applyProtection="1">
      <alignment horizontal="left" vertical="center"/>
    </xf>
    <xf numFmtId="0" fontId="26" fillId="0" borderId="28" xfId="0" applyFont="1" applyFill="1" applyBorder="1" applyAlignment="1" applyProtection="1">
      <alignment horizontal="left" vertical="center"/>
    </xf>
    <xf numFmtId="0" fontId="36" fillId="0" borderId="34" xfId="0" applyFont="1" applyFill="1" applyBorder="1" applyAlignment="1">
      <alignment horizontal="center" vertical="top"/>
    </xf>
    <xf numFmtId="0" fontId="36" fillId="0" borderId="34" xfId="0" applyFont="1" applyBorder="1" applyAlignment="1">
      <alignment horizontal="center" vertical="top"/>
    </xf>
    <xf numFmtId="0" fontId="40" fillId="0" borderId="0" xfId="0" applyFont="1" applyFill="1" applyBorder="1" applyAlignment="1">
      <alignment horizontal="left"/>
    </xf>
    <xf numFmtId="49" fontId="25" fillId="0" borderId="0" xfId="0" applyNumberFormat="1" applyFont="1" applyFill="1" applyBorder="1" applyAlignment="1" applyProtection="1">
      <alignment horizontal="center" wrapText="1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49" fontId="5" fillId="0" borderId="29" xfId="0" applyNumberFormat="1" applyFont="1" applyFill="1" applyBorder="1" applyAlignment="1" applyProtection="1">
      <alignment horizontal="center" vertical="center"/>
      <protection locked="0"/>
    </xf>
    <xf numFmtId="49" fontId="0" fillId="0" borderId="30" xfId="0" applyNumberFormat="1" applyBorder="1" applyAlignment="1" applyProtection="1">
      <alignment horizontal="center" vertical="center"/>
      <protection locked="0"/>
    </xf>
    <xf numFmtId="0" fontId="20" fillId="0" borderId="24" xfId="0" applyFont="1" applyFill="1" applyBorder="1" applyAlignment="1">
      <alignment horizontal="center" vertical="top"/>
    </xf>
    <xf numFmtId="0" fontId="20" fillId="0" borderId="26" xfId="0" applyFont="1" applyFill="1" applyBorder="1" applyAlignment="1">
      <alignment horizontal="center" vertical="top"/>
    </xf>
    <xf numFmtId="0" fontId="41" fillId="0" borderId="26" xfId="0" applyFont="1" applyFill="1" applyBorder="1" applyAlignment="1">
      <alignment horizontal="center" vertical="top"/>
    </xf>
    <xf numFmtId="0" fontId="14" fillId="0" borderId="29" xfId="0" applyFont="1" applyFill="1" applyBorder="1" applyAlignment="1">
      <alignment horizontal="center" vertical="top"/>
    </xf>
    <xf numFmtId="0" fontId="14" fillId="0" borderId="23" xfId="0" applyFont="1" applyFill="1" applyBorder="1" applyAlignment="1">
      <alignment horizontal="center" vertical="top"/>
    </xf>
    <xf numFmtId="165" fontId="7" fillId="0" borderId="1" xfId="0" applyNumberFormat="1" applyFont="1" applyBorder="1" applyAlignment="1" applyProtection="1">
      <alignment horizontal="right" vertical="center"/>
    </xf>
    <xf numFmtId="165" fontId="7" fillId="0" borderId="1" xfId="0" applyNumberFormat="1" applyFont="1" applyFill="1" applyBorder="1" applyAlignment="1" applyProtection="1">
      <alignment horizontal="right" vertical="center"/>
    </xf>
    <xf numFmtId="165" fontId="7" fillId="4" borderId="1" xfId="0" applyNumberFormat="1" applyFont="1" applyFill="1" applyBorder="1" applyAlignment="1" applyProtection="1">
      <alignment horizontal="right" vertical="center"/>
    </xf>
    <xf numFmtId="49" fontId="31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top" wrapText="1"/>
    </xf>
    <xf numFmtId="0" fontId="22" fillId="0" borderId="25" xfId="0" applyFont="1" applyBorder="1" applyAlignment="1">
      <alignment horizontal="center" vertical="top"/>
    </xf>
    <xf numFmtId="0" fontId="22" fillId="0" borderId="27" xfId="0" applyFont="1" applyBorder="1" applyAlignment="1">
      <alignment horizontal="center" vertical="top"/>
    </xf>
    <xf numFmtId="0" fontId="22" fillId="0" borderId="28" xfId="0" applyFont="1" applyBorder="1" applyAlignment="1">
      <alignment horizontal="center" vertical="top"/>
    </xf>
    <xf numFmtId="0" fontId="23" fillId="0" borderId="24" xfId="0" applyFont="1" applyFill="1" applyBorder="1" applyAlignment="1">
      <alignment horizontal="center" vertical="top"/>
    </xf>
    <xf numFmtId="0" fontId="23" fillId="0" borderId="26" xfId="0" applyFont="1" applyFill="1" applyBorder="1" applyAlignment="1">
      <alignment horizontal="center" vertical="top"/>
    </xf>
    <xf numFmtId="49" fontId="5" fillId="0" borderId="27" xfId="0" applyNumberFormat="1" applyFont="1" applyFill="1" applyBorder="1" applyAlignment="1" applyProtection="1">
      <alignment horizontal="left" vertical="top" wrapText="1"/>
      <protection locked="0"/>
    </xf>
    <xf numFmtId="49" fontId="5" fillId="0" borderId="28" xfId="0" applyNumberFormat="1" applyFont="1" applyBorder="1" applyAlignment="1" applyProtection="1">
      <alignment horizontal="left" vertical="top" wrapText="1"/>
      <protection locked="0"/>
    </xf>
    <xf numFmtId="49" fontId="5" fillId="0" borderId="27" xfId="0" applyNumberFormat="1" applyFont="1" applyBorder="1" applyAlignment="1" applyProtection="1">
      <alignment horizontal="left" vertical="top" wrapText="1"/>
      <protection locked="0"/>
    </xf>
    <xf numFmtId="49" fontId="5" fillId="0" borderId="29" xfId="0" applyNumberFormat="1" applyFont="1" applyBorder="1" applyAlignment="1" applyProtection="1">
      <alignment horizontal="left" vertical="top" wrapText="1"/>
      <protection locked="0"/>
    </xf>
    <xf numFmtId="49" fontId="5" fillId="0" borderId="30" xfId="0" applyNumberFormat="1" applyFont="1" applyBorder="1" applyAlignment="1" applyProtection="1">
      <alignment horizontal="left" vertical="top" wrapText="1"/>
      <protection locked="0"/>
    </xf>
    <xf numFmtId="49" fontId="5" fillId="0" borderId="0" xfId="0" applyNumberFormat="1" applyFont="1" applyFill="1" applyBorder="1" applyAlignment="1" applyProtection="1">
      <alignment horizontal="left" vertical="top" wrapText="1"/>
      <protection locked="0"/>
    </xf>
    <xf numFmtId="49" fontId="5" fillId="0" borderId="28" xfId="0" applyNumberFormat="1" applyFont="1" applyFill="1" applyBorder="1" applyAlignment="1" applyProtection="1">
      <alignment horizontal="left" vertical="top" wrapText="1"/>
      <protection locked="0"/>
    </xf>
    <xf numFmtId="49" fontId="23" fillId="0" borderId="21" xfId="0" applyNumberFormat="1" applyFont="1" applyFill="1" applyBorder="1" applyAlignment="1">
      <alignment horizontal="left" vertical="center"/>
    </xf>
    <xf numFmtId="165" fontId="5" fillId="0" borderId="1" xfId="0" applyNumberFormat="1" applyFont="1" applyBorder="1" applyAlignment="1" applyProtection="1">
      <alignment horizontal="right" vertical="center"/>
      <protection locked="0"/>
    </xf>
    <xf numFmtId="165" fontId="5" fillId="0" borderId="1" xfId="0" applyNumberFormat="1" applyFont="1" applyFill="1" applyBorder="1" applyAlignment="1" applyProtection="1">
      <alignment horizontal="right" vertical="center"/>
      <protection locked="0"/>
    </xf>
    <xf numFmtId="49" fontId="23" fillId="0" borderId="26" xfId="0" applyNumberFormat="1" applyFont="1" applyFill="1" applyBorder="1" applyAlignment="1">
      <alignment horizontal="left"/>
    </xf>
    <xf numFmtId="49" fontId="26" fillId="0" borderId="21" xfId="0" applyNumberFormat="1" applyFont="1" applyFill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49" fontId="23" fillId="0" borderId="21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Fill="1" applyBorder="1" applyAlignment="1">
      <alignment horizontal="left" vertical="top"/>
    </xf>
    <xf numFmtId="0" fontId="23" fillId="0" borderId="1" xfId="0" applyFont="1" applyFill="1" applyBorder="1" applyAlignment="1">
      <alignment horizontal="center" vertical="center" wrapText="1"/>
    </xf>
    <xf numFmtId="49" fontId="26" fillId="0" borderId="21" xfId="0" applyNumberFormat="1" applyFont="1" applyFill="1" applyBorder="1" applyAlignment="1">
      <alignment horizontal="left" vertical="center" wrapText="1"/>
    </xf>
    <xf numFmtId="165" fontId="7" fillId="0" borderId="21" xfId="0" applyNumberFormat="1" applyFont="1" applyBorder="1" applyAlignment="1" applyProtection="1">
      <alignment horizontal="right" vertical="center"/>
    </xf>
    <xf numFmtId="165" fontId="7" fillId="0" borderId="22" xfId="0" applyNumberFormat="1" applyFont="1" applyBorder="1" applyAlignment="1" applyProtection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166" fontId="7" fillId="0" borderId="0" xfId="0" applyNumberFormat="1" applyFont="1" applyFill="1" applyBorder="1" applyAlignment="1" applyProtection="1">
      <alignment horizontal="center" vertical="center"/>
    </xf>
    <xf numFmtId="166" fontId="41" fillId="0" borderId="0" xfId="0" applyNumberFormat="1" applyFont="1" applyFill="1" applyBorder="1" applyAlignment="1" applyProtection="1">
      <alignment horizontal="center" vertical="center"/>
    </xf>
    <xf numFmtId="165" fontId="5" fillId="0" borderId="20" xfId="0" applyNumberFormat="1" applyFont="1" applyBorder="1" applyAlignment="1" applyProtection="1">
      <alignment horizontal="center" vertical="center"/>
      <protection locked="0"/>
    </xf>
    <xf numFmtId="165" fontId="5" fillId="0" borderId="21" xfId="0" applyNumberFormat="1" applyFont="1" applyBorder="1" applyAlignment="1" applyProtection="1">
      <alignment horizontal="center" vertical="center"/>
      <protection locked="0"/>
    </xf>
    <xf numFmtId="0" fontId="24" fillId="0" borderId="26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49" fontId="23" fillId="0" borderId="22" xfId="0" applyNumberFormat="1" applyFont="1" applyFill="1" applyBorder="1" applyAlignment="1">
      <alignment horizontal="left" vertical="center"/>
    </xf>
    <xf numFmtId="165" fontId="5" fillId="0" borderId="20" xfId="0" applyNumberFormat="1" applyFont="1" applyFill="1" applyBorder="1" applyAlignment="1" applyProtection="1">
      <alignment horizontal="right" vertical="center"/>
      <protection locked="0"/>
    </xf>
    <xf numFmtId="165" fontId="5" fillId="0" borderId="21" xfId="0" applyNumberFormat="1" applyFont="1" applyBorder="1" applyAlignment="1" applyProtection="1">
      <alignment horizontal="right" vertical="center"/>
      <protection locked="0"/>
    </xf>
    <xf numFmtId="165" fontId="5" fillId="0" borderId="22" xfId="0" applyNumberFormat="1" applyFont="1" applyBorder="1" applyAlignment="1" applyProtection="1">
      <alignment horizontal="right" vertical="center"/>
      <protection locked="0"/>
    </xf>
    <xf numFmtId="165" fontId="5" fillId="0" borderId="22" xfId="0" applyNumberFormat="1" applyFont="1" applyFill="1" applyBorder="1" applyAlignment="1" applyProtection="1">
      <alignment horizontal="right" vertical="center"/>
      <protection locked="0"/>
    </xf>
    <xf numFmtId="0" fontId="38" fillId="0" borderId="25" xfId="0" applyFont="1" applyFill="1" applyBorder="1" applyAlignment="1">
      <alignment horizontal="center" vertical="top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top"/>
    </xf>
    <xf numFmtId="165" fontId="7" fillId="0" borderId="20" xfId="0" applyNumberFormat="1" applyFont="1" applyFill="1" applyBorder="1" applyAlignment="1" applyProtection="1">
      <alignment horizontal="right" vertical="center"/>
      <protection locked="0"/>
    </xf>
    <xf numFmtId="165" fontId="7" fillId="0" borderId="21" xfId="0" applyNumberFormat="1" applyFont="1" applyBorder="1" applyAlignment="1" applyProtection="1">
      <alignment horizontal="right" vertical="center"/>
      <protection locked="0"/>
    </xf>
    <xf numFmtId="165" fontId="7" fillId="0" borderId="22" xfId="0" applyNumberFormat="1" applyFont="1" applyBorder="1" applyAlignment="1" applyProtection="1">
      <alignment horizontal="right" vertical="center"/>
      <protection locked="0"/>
    </xf>
    <xf numFmtId="165" fontId="7" fillId="4" borderId="22" xfId="0" applyNumberFormat="1" applyFont="1" applyFill="1" applyBorder="1" applyAlignment="1" applyProtection="1">
      <alignment horizontal="right" vertical="center"/>
      <protection locked="0"/>
    </xf>
    <xf numFmtId="0" fontId="23" fillId="0" borderId="25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165" fontId="5" fillId="0" borderId="20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Border="1" applyAlignment="1" applyProtection="1">
      <alignment horizontal="right" vertical="center"/>
    </xf>
    <xf numFmtId="165" fontId="5" fillId="0" borderId="22" xfId="0" applyNumberFormat="1" applyFont="1" applyBorder="1" applyAlignment="1" applyProtection="1">
      <alignment horizontal="right" vertical="center"/>
    </xf>
    <xf numFmtId="165" fontId="5" fillId="0" borderId="22" xfId="0" applyNumberFormat="1" applyFont="1" applyFill="1" applyBorder="1" applyAlignment="1" applyProtection="1">
      <alignment horizontal="right" vertical="center"/>
    </xf>
    <xf numFmtId="165" fontId="5" fillId="0" borderId="24" xfId="0" applyNumberFormat="1" applyFont="1" applyFill="1" applyBorder="1" applyAlignment="1" applyProtection="1">
      <alignment horizontal="center" vertical="center"/>
      <protection locked="0"/>
    </xf>
    <xf numFmtId="165" fontId="5" fillId="0" borderId="26" xfId="0" applyNumberFormat="1" applyFont="1" applyFill="1" applyBorder="1" applyAlignment="1" applyProtection="1">
      <alignment horizontal="center" vertical="center"/>
      <protection locked="0"/>
    </xf>
    <xf numFmtId="165" fontId="5" fillId="0" borderId="25" xfId="0" applyNumberFormat="1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Fill="1" applyBorder="1" applyAlignment="1" applyProtection="1">
      <alignment horizontal="right" vertical="center"/>
      <protection locked="0"/>
    </xf>
    <xf numFmtId="165" fontId="5" fillId="0" borderId="25" xfId="0" applyNumberFormat="1" applyFont="1" applyFill="1" applyBorder="1" applyAlignment="1" applyProtection="1">
      <alignment horizontal="right" vertical="center"/>
      <protection locked="0"/>
    </xf>
    <xf numFmtId="49" fontId="23" fillId="0" borderId="1" xfId="0" applyNumberFormat="1" applyFont="1" applyFill="1" applyBorder="1" applyAlignment="1">
      <alignment horizontal="left" vertical="center"/>
    </xf>
    <xf numFmtId="49" fontId="23" fillId="0" borderId="20" xfId="0" applyNumberFormat="1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/>
    </xf>
    <xf numFmtId="49" fontId="26" fillId="0" borderId="20" xfId="0" applyNumberFormat="1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 applyProtection="1">
      <alignment horizontal="center" vertical="center"/>
      <protection locked="0"/>
    </xf>
    <xf numFmtId="4" fontId="4" fillId="0" borderId="1" xfId="4" applyFont="1" applyFill="1" applyBorder="1" applyAlignment="1">
      <alignment vertical="center" wrapText="1"/>
    </xf>
  </cellXfs>
  <cellStyles count="15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wunia/Desktop/Informacja%201.%20dodatkowa%20za%202018%20r/aktywa%20dru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MP.75046278_0-1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MP.75046283_0-1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TEMP.75046284_0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s - AKTYWA 2006"/>
      <sheetName val="Bilans - PASYWA 2006"/>
      <sheetName val="Bilans - AKTYWA (2)"/>
      <sheetName val="Bilans - AKTYWA"/>
      <sheetName val="Bilans - PASYWA (2)"/>
      <sheetName val="Bilans - PASYWA"/>
      <sheetName val="Rachunek zysków i strat 2006"/>
      <sheetName val="Rachunek zysków i strat"/>
      <sheetName val="Rachunek przepływów pieniężnych"/>
      <sheetName val="Zestawienie zmian w kapitale "/>
      <sheetName val="Nota 1"/>
      <sheetName val="Nota 2"/>
      <sheetName val="Nota 3"/>
      <sheetName val="Nota 4"/>
      <sheetName val="Nota 5,6"/>
      <sheetName val="Nota 7,8,9"/>
      <sheetName val="Nota 10"/>
      <sheetName val="Nota 11"/>
      <sheetName val="Nota 12"/>
      <sheetName val="Nota 13,14"/>
      <sheetName val="Nota 15"/>
      <sheetName val="Nota 16A"/>
      <sheetName val="Nota 16B"/>
      <sheetName val="Nota 17,18"/>
      <sheetName val="Nota 19,20"/>
      <sheetName val="Nota 21,22"/>
      <sheetName val="Nota 23"/>
      <sheetName val="Nota 24,25"/>
      <sheetName val="Nota 26"/>
      <sheetName val="Nota 27"/>
      <sheetName val="Nota 28"/>
      <sheetName val="Nota 29"/>
      <sheetName val="Nota 30"/>
      <sheetName val="Nota 31"/>
      <sheetName val="Nota 32,33,34"/>
      <sheetName val="Nota 35,36,37"/>
      <sheetName val="Nota 38"/>
      <sheetName val="Nota 39,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1"/>
      <sheetName val="Strona 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1"/>
      <sheetName val="Strona 2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1"/>
      <sheetName val="Strona 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topLeftCell="A80" zoomScaleNormal="100" workbookViewId="0">
      <selection activeCell="I1" sqref="I1:Q1048576"/>
    </sheetView>
  </sheetViews>
  <sheetFormatPr defaultRowHeight="15" x14ac:dyDescent="0.25"/>
  <cols>
    <col min="1" max="1" width="5.5703125" style="242" customWidth="1"/>
    <col min="2" max="2" width="28.140625" style="242" customWidth="1"/>
    <col min="3" max="3" width="92.5703125" style="242" customWidth="1"/>
    <col min="4" max="4" width="11.42578125" style="242" hidden="1" customWidth="1"/>
    <col min="5" max="5" width="10.28515625" style="242" hidden="1" customWidth="1"/>
    <col min="6" max="6" width="11.42578125" style="242" hidden="1" customWidth="1"/>
    <col min="7" max="7" width="10.5703125" style="242" hidden="1" customWidth="1"/>
    <col min="8" max="8" width="10.140625" style="242" customWidth="1"/>
    <col min="9" max="9" width="10.85546875" style="242" customWidth="1"/>
    <col min="10" max="10" width="13.42578125" style="242" customWidth="1"/>
    <col min="11" max="11" width="13.140625" style="242" customWidth="1"/>
    <col min="12" max="12" width="13.85546875" style="560" customWidth="1"/>
    <col min="13" max="16384" width="9.140625" style="242"/>
  </cols>
  <sheetData>
    <row r="1" spans="1:12" x14ac:dyDescent="0.25">
      <c r="A1" s="4"/>
      <c r="B1" s="471"/>
      <c r="C1" s="472"/>
    </row>
    <row r="2" spans="1:12" x14ac:dyDescent="0.25">
      <c r="A2" s="6" t="s">
        <v>745</v>
      </c>
      <c r="B2" s="472"/>
      <c r="C2" s="472"/>
      <c r="K2" s="543"/>
    </row>
    <row r="3" spans="1:12" x14ac:dyDescent="0.25">
      <c r="A3" s="473"/>
      <c r="B3" s="472"/>
      <c r="C3" s="472"/>
      <c r="D3" s="474"/>
      <c r="E3" s="474"/>
      <c r="F3" s="474"/>
      <c r="G3" s="474"/>
      <c r="H3" s="474"/>
      <c r="I3" s="474"/>
      <c r="J3" s="475"/>
      <c r="K3" s="475"/>
      <c r="L3" s="561"/>
    </row>
    <row r="4" spans="1:12" x14ac:dyDescent="0.25">
      <c r="A4" s="598" t="s">
        <v>22</v>
      </c>
      <c r="B4" s="598"/>
      <c r="C4" s="598"/>
      <c r="D4" s="476"/>
      <c r="E4" s="476"/>
      <c r="F4" s="476"/>
      <c r="G4" s="476"/>
      <c r="H4" s="476"/>
      <c r="I4" s="476"/>
      <c r="J4" s="476"/>
      <c r="K4" s="476"/>
      <c r="L4" s="562"/>
    </row>
    <row r="5" spans="1:12" ht="15.75" thickBot="1" x14ac:dyDescent="0.3">
      <c r="A5" s="477" t="s">
        <v>7</v>
      </c>
      <c r="B5" s="477"/>
      <c r="C5" s="477"/>
      <c r="D5" s="476"/>
      <c r="E5" s="476"/>
      <c r="F5" s="476"/>
      <c r="G5" s="476"/>
      <c r="H5" s="476"/>
      <c r="I5" s="476"/>
      <c r="J5" s="476"/>
      <c r="K5" s="476"/>
      <c r="L5" s="562"/>
    </row>
    <row r="6" spans="1:12" ht="26.25" customHeight="1" x14ac:dyDescent="0.25">
      <c r="A6" s="478" t="s">
        <v>8</v>
      </c>
      <c r="B6" s="479" t="s">
        <v>16</v>
      </c>
      <c r="C6" s="480" t="s">
        <v>656</v>
      </c>
      <c r="D6" s="510"/>
      <c r="E6" s="510"/>
      <c r="F6" s="511"/>
      <c r="G6" s="512"/>
      <c r="H6" s="474"/>
      <c r="I6" s="474"/>
      <c r="J6" s="474"/>
      <c r="K6" s="474"/>
      <c r="L6" s="561"/>
    </row>
    <row r="7" spans="1:12" x14ac:dyDescent="0.25">
      <c r="A7" s="504" t="s">
        <v>11</v>
      </c>
      <c r="B7" s="505" t="s">
        <v>19</v>
      </c>
      <c r="C7" s="481" t="s">
        <v>647</v>
      </c>
      <c r="D7" s="474"/>
      <c r="E7" s="474"/>
      <c r="F7" s="474"/>
      <c r="G7" s="513"/>
      <c r="H7" s="474"/>
      <c r="I7" s="474"/>
      <c r="J7" s="474"/>
      <c r="K7" s="474"/>
      <c r="L7" s="561"/>
    </row>
    <row r="8" spans="1:12" ht="52.5" customHeight="1" x14ac:dyDescent="0.25">
      <c r="A8" s="504" t="s">
        <v>13</v>
      </c>
      <c r="B8" s="482" t="s">
        <v>20</v>
      </c>
      <c r="C8" s="481" t="s">
        <v>647</v>
      </c>
      <c r="D8" s="474"/>
      <c r="E8" s="474"/>
      <c r="F8" s="474"/>
      <c r="G8" s="513"/>
      <c r="H8" s="474"/>
      <c r="I8" s="474"/>
      <c r="J8" s="474"/>
      <c r="K8" s="474"/>
      <c r="L8" s="561"/>
    </row>
    <row r="9" spans="1:12" x14ac:dyDescent="0.25">
      <c r="A9" s="599" t="s">
        <v>14</v>
      </c>
      <c r="B9" s="601" t="s">
        <v>21</v>
      </c>
      <c r="C9" s="528" t="s">
        <v>657</v>
      </c>
      <c r="D9" s="474"/>
      <c r="E9" s="474"/>
      <c r="F9" s="474"/>
      <c r="G9" s="513"/>
      <c r="H9" s="474"/>
      <c r="I9" s="474"/>
      <c r="J9" s="474"/>
      <c r="K9" s="474"/>
      <c r="L9" s="561"/>
    </row>
    <row r="10" spans="1:12" x14ac:dyDescent="0.25">
      <c r="A10" s="599"/>
      <c r="B10" s="601"/>
      <c r="C10" s="481"/>
      <c r="D10" s="474"/>
      <c r="E10" s="474"/>
      <c r="F10" s="474"/>
      <c r="G10" s="513"/>
      <c r="H10" s="474"/>
      <c r="I10" s="474"/>
      <c r="J10" s="474"/>
      <c r="K10" s="474"/>
      <c r="L10" s="561"/>
    </row>
    <row r="11" spans="1:12" ht="13.5" customHeight="1" x14ac:dyDescent="0.25">
      <c r="A11" s="599"/>
      <c r="B11" s="601"/>
      <c r="C11" s="481"/>
      <c r="D11" s="474"/>
      <c r="E11" s="474"/>
      <c r="F11" s="474"/>
      <c r="G11" s="513"/>
      <c r="H11" s="474"/>
      <c r="I11" s="474"/>
      <c r="J11" s="474"/>
      <c r="K11" s="474"/>
      <c r="L11" s="561"/>
    </row>
    <row r="12" spans="1:12" hidden="1" x14ac:dyDescent="0.25">
      <c r="A12" s="599"/>
      <c r="B12" s="601"/>
      <c r="C12" s="481"/>
      <c r="D12" s="474"/>
      <c r="E12" s="474"/>
      <c r="F12" s="474"/>
      <c r="G12" s="513"/>
      <c r="H12" s="474"/>
      <c r="I12" s="474"/>
      <c r="J12" s="474"/>
      <c r="K12" s="474"/>
      <c r="L12" s="561"/>
    </row>
    <row r="13" spans="1:12" hidden="1" x14ac:dyDescent="0.25">
      <c r="A13" s="599"/>
      <c r="B13" s="601"/>
      <c r="C13" s="481"/>
      <c r="D13" s="474"/>
      <c r="E13" s="474"/>
      <c r="F13" s="474"/>
      <c r="G13" s="513"/>
      <c r="H13" s="474"/>
      <c r="I13" s="474"/>
      <c r="J13" s="474"/>
      <c r="K13" s="474"/>
      <c r="L13" s="561"/>
    </row>
    <row r="14" spans="1:12" hidden="1" x14ac:dyDescent="0.25">
      <c r="A14" s="599"/>
      <c r="B14" s="601"/>
      <c r="C14" s="481"/>
      <c r="D14" s="474"/>
      <c r="E14" s="474"/>
      <c r="F14" s="474"/>
      <c r="G14" s="513"/>
      <c r="H14" s="474"/>
      <c r="I14" s="474"/>
      <c r="J14" s="474"/>
      <c r="K14" s="474"/>
      <c r="L14" s="561"/>
    </row>
    <row r="15" spans="1:12" ht="15.75" hidden="1" thickBot="1" x14ac:dyDescent="0.3">
      <c r="A15" s="600"/>
      <c r="B15" s="602"/>
      <c r="C15" s="483"/>
      <c r="D15" s="474"/>
      <c r="E15" s="474"/>
      <c r="F15" s="474"/>
      <c r="G15" s="513"/>
      <c r="H15" s="474"/>
      <c r="I15" s="474"/>
      <c r="J15" s="474"/>
      <c r="K15" s="474"/>
      <c r="L15" s="561"/>
    </row>
    <row r="16" spans="1:12" x14ac:dyDescent="0.25">
      <c r="A16" s="514"/>
      <c r="B16" s="484"/>
      <c r="C16" s="485"/>
      <c r="D16" s="474"/>
      <c r="E16" s="474"/>
      <c r="F16" s="474"/>
      <c r="G16" s="513"/>
      <c r="H16" s="474"/>
      <c r="I16" s="474"/>
      <c r="J16" s="474"/>
      <c r="K16" s="474"/>
      <c r="L16" s="561"/>
    </row>
    <row r="17" spans="1:12" x14ac:dyDescent="0.25">
      <c r="A17" s="515"/>
      <c r="B17" s="502"/>
      <c r="C17" s="486"/>
      <c r="D17" s="474"/>
      <c r="E17" s="474"/>
      <c r="F17" s="474"/>
      <c r="G17" s="513"/>
      <c r="H17" s="474"/>
      <c r="I17" s="474"/>
      <c r="J17" s="474"/>
      <c r="K17" s="474"/>
      <c r="L17" s="561"/>
    </row>
    <row r="18" spans="1:12" ht="25.5" customHeight="1" x14ac:dyDescent="0.25">
      <c r="A18" s="515" t="s">
        <v>23</v>
      </c>
      <c r="B18" s="603" t="s">
        <v>650</v>
      </c>
      <c r="C18" s="603"/>
      <c r="D18" s="516"/>
      <c r="E18" s="516"/>
      <c r="F18" s="516"/>
      <c r="G18" s="517"/>
    </row>
    <row r="19" spans="1:12" ht="22.5" customHeight="1" x14ac:dyDescent="0.25">
      <c r="A19" s="515"/>
      <c r="B19" s="591" t="s">
        <v>746</v>
      </c>
      <c r="C19" s="591"/>
      <c r="D19" s="501"/>
      <c r="E19" s="501"/>
      <c r="F19" s="501"/>
      <c r="G19" s="518"/>
    </row>
    <row r="20" spans="1:12" ht="38.25" customHeight="1" x14ac:dyDescent="0.25">
      <c r="A20" s="515" t="s">
        <v>24</v>
      </c>
      <c r="B20" s="578" t="s">
        <v>25</v>
      </c>
      <c r="C20" s="578"/>
      <c r="D20" s="578"/>
      <c r="E20" s="578"/>
      <c r="F20" s="578"/>
      <c r="G20" s="579"/>
    </row>
    <row r="21" spans="1:12" ht="25.5" customHeight="1" x14ac:dyDescent="0.25">
      <c r="A21" s="515"/>
      <c r="B21" s="591" t="s">
        <v>664</v>
      </c>
      <c r="C21" s="591"/>
      <c r="D21" s="591"/>
      <c r="E21" s="591"/>
      <c r="F21" s="591"/>
      <c r="G21" s="518"/>
    </row>
    <row r="22" spans="1:12" ht="30" hidden="1" customHeight="1" x14ac:dyDescent="0.25">
      <c r="A22" s="515" t="s">
        <v>17</v>
      </c>
      <c r="B22" s="578" t="s">
        <v>26</v>
      </c>
      <c r="C22" s="578"/>
      <c r="D22" s="578"/>
      <c r="E22" s="578"/>
      <c r="F22" s="578"/>
      <c r="G22" s="579"/>
    </row>
    <row r="23" spans="1:12" ht="318" customHeight="1" x14ac:dyDescent="0.25">
      <c r="A23" s="515" t="s">
        <v>17</v>
      </c>
      <c r="B23" s="596" t="s">
        <v>651</v>
      </c>
      <c r="C23" s="597"/>
      <c r="D23" s="597"/>
      <c r="E23" s="597"/>
      <c r="F23" s="597"/>
      <c r="G23" s="597"/>
    </row>
    <row r="24" spans="1:12" x14ac:dyDescent="0.25">
      <c r="A24" s="515" t="s">
        <v>18</v>
      </c>
      <c r="B24" s="578" t="s">
        <v>27</v>
      </c>
      <c r="C24" s="578"/>
      <c r="D24" s="501"/>
      <c r="E24" s="501"/>
      <c r="F24" s="501"/>
      <c r="G24" s="518"/>
    </row>
    <row r="25" spans="1:12" ht="18.75" customHeight="1" x14ac:dyDescent="0.25">
      <c r="A25" s="515"/>
      <c r="B25" s="594"/>
      <c r="C25" s="594"/>
      <c r="D25" s="594"/>
      <c r="E25" s="594"/>
      <c r="F25" s="594"/>
      <c r="G25" s="595"/>
    </row>
    <row r="26" spans="1:12" hidden="1" x14ac:dyDescent="0.25">
      <c r="A26" s="515"/>
      <c r="B26" s="594"/>
      <c r="C26" s="594"/>
      <c r="D26" s="594"/>
      <c r="E26" s="594"/>
      <c r="F26" s="594"/>
      <c r="G26" s="595"/>
    </row>
    <row r="27" spans="1:12" ht="18" customHeight="1" x14ac:dyDescent="0.25">
      <c r="A27" s="519" t="s">
        <v>28</v>
      </c>
      <c r="B27" s="586" t="s">
        <v>29</v>
      </c>
      <c r="C27" s="586"/>
      <c r="D27" s="501"/>
      <c r="E27" s="501"/>
      <c r="F27" s="501"/>
      <c r="G27" s="518"/>
    </row>
    <row r="28" spans="1:12" x14ac:dyDescent="0.25">
      <c r="A28" s="515" t="s">
        <v>7</v>
      </c>
      <c r="B28" s="487"/>
      <c r="C28" s="488"/>
      <c r="D28" s="501"/>
      <c r="E28" s="501"/>
      <c r="F28" s="501"/>
      <c r="G28" s="518"/>
    </row>
    <row r="29" spans="1:12" ht="79.5" customHeight="1" x14ac:dyDescent="0.25">
      <c r="A29" s="520" t="s">
        <v>8</v>
      </c>
      <c r="B29" s="578" t="s">
        <v>44</v>
      </c>
      <c r="C29" s="578"/>
      <c r="D29" s="578"/>
      <c r="E29" s="578"/>
      <c r="F29" s="578"/>
      <c r="G29" s="579"/>
    </row>
    <row r="30" spans="1:12" x14ac:dyDescent="0.25">
      <c r="A30" s="520"/>
      <c r="B30" s="503" t="s">
        <v>631</v>
      </c>
      <c r="C30" s="488"/>
      <c r="D30" s="501"/>
      <c r="E30" s="501"/>
      <c r="F30" s="501"/>
      <c r="G30" s="518"/>
    </row>
    <row r="31" spans="1:12" ht="30.75" customHeight="1" x14ac:dyDescent="0.25">
      <c r="A31" s="520" t="s">
        <v>11</v>
      </c>
      <c r="B31" s="1236" t="s">
        <v>45</v>
      </c>
      <c r="C31" s="1236"/>
      <c r="D31" s="501"/>
      <c r="E31" s="501"/>
      <c r="F31" s="501"/>
      <c r="G31" s="518"/>
    </row>
    <row r="32" spans="1:12" ht="17.25" customHeight="1" x14ac:dyDescent="0.25">
      <c r="A32" s="515"/>
      <c r="B32" s="591" t="s">
        <v>771</v>
      </c>
      <c r="C32" s="591"/>
      <c r="D32" s="501"/>
      <c r="E32" s="501"/>
      <c r="F32" s="501"/>
      <c r="G32" s="518"/>
    </row>
    <row r="33" spans="1:13" ht="34.5" customHeight="1" x14ac:dyDescent="0.25">
      <c r="A33" s="515" t="s">
        <v>46</v>
      </c>
      <c r="B33" s="586" t="s">
        <v>47</v>
      </c>
      <c r="C33" s="586"/>
      <c r="D33" s="586"/>
      <c r="E33" s="586"/>
      <c r="F33" s="586"/>
      <c r="G33" s="518"/>
    </row>
    <row r="34" spans="1:13" ht="21.75" customHeight="1" x14ac:dyDescent="0.25">
      <c r="A34" s="515"/>
      <c r="B34" s="489" t="s">
        <v>632</v>
      </c>
      <c r="C34" s="488"/>
      <c r="D34" s="501"/>
      <c r="E34" s="501"/>
      <c r="F34" s="501"/>
      <c r="G34" s="518"/>
    </row>
    <row r="35" spans="1:13" ht="21.75" customHeight="1" x14ac:dyDescent="0.25">
      <c r="A35" s="515" t="s">
        <v>48</v>
      </c>
      <c r="B35" s="586" t="s">
        <v>49</v>
      </c>
      <c r="C35" s="586"/>
      <c r="D35" s="308"/>
      <c r="E35" s="308"/>
      <c r="F35" s="308"/>
      <c r="G35" s="521"/>
      <c r="J35" s="543"/>
      <c r="L35" s="563"/>
    </row>
    <row r="36" spans="1:13" x14ac:dyDescent="0.25">
      <c r="A36" s="515"/>
      <c r="B36" s="489" t="s">
        <v>633</v>
      </c>
      <c r="C36" s="488"/>
      <c r="D36" s="501"/>
      <c r="E36" s="501"/>
      <c r="F36" s="501"/>
      <c r="G36" s="518"/>
      <c r="L36" s="563"/>
      <c r="M36" s="560"/>
    </row>
    <row r="37" spans="1:13" ht="36" customHeight="1" x14ac:dyDescent="0.25">
      <c r="A37" s="515" t="s">
        <v>50</v>
      </c>
      <c r="B37" s="586" t="s">
        <v>51</v>
      </c>
      <c r="C37" s="586"/>
      <c r="D37" s="586"/>
      <c r="E37" s="586"/>
      <c r="F37" s="586"/>
      <c r="G37" s="518"/>
    </row>
    <row r="38" spans="1:13" x14ac:dyDescent="0.25">
      <c r="A38" s="522"/>
      <c r="B38" s="489" t="s">
        <v>634</v>
      </c>
      <c r="C38" s="488"/>
      <c r="D38" s="501"/>
      <c r="E38" s="501"/>
      <c r="F38" s="501"/>
      <c r="G38" s="518"/>
    </row>
    <row r="39" spans="1:13" ht="24.75" customHeight="1" x14ac:dyDescent="0.25">
      <c r="A39" s="522" t="s">
        <v>52</v>
      </c>
      <c r="B39" s="578" t="s">
        <v>53</v>
      </c>
      <c r="C39" s="578"/>
      <c r="D39" s="578"/>
      <c r="E39" s="578"/>
      <c r="F39" s="578"/>
      <c r="G39" s="579"/>
      <c r="L39" s="563"/>
    </row>
    <row r="40" spans="1:13" x14ac:dyDescent="0.25">
      <c r="A40" s="522"/>
      <c r="B40" s="503" t="s">
        <v>406</v>
      </c>
      <c r="C40" s="488"/>
      <c r="D40" s="501"/>
      <c r="E40" s="501"/>
      <c r="F40" s="501"/>
      <c r="G40" s="518"/>
      <c r="L40" s="563"/>
    </row>
    <row r="41" spans="1:13" ht="41.25" customHeight="1" x14ac:dyDescent="0.25">
      <c r="A41" s="523" t="s">
        <v>54</v>
      </c>
      <c r="B41" s="578" t="s">
        <v>73</v>
      </c>
      <c r="C41" s="578"/>
      <c r="D41" s="578"/>
      <c r="E41" s="578"/>
      <c r="F41" s="578"/>
      <c r="G41" s="579"/>
      <c r="L41" s="563"/>
    </row>
    <row r="42" spans="1:13" ht="16.5" customHeight="1" x14ac:dyDescent="0.25">
      <c r="A42" s="523"/>
      <c r="B42" s="489" t="s">
        <v>635</v>
      </c>
      <c r="C42" s="488"/>
      <c r="D42" s="501"/>
      <c r="E42" s="501"/>
      <c r="F42" s="501"/>
      <c r="G42" s="518"/>
    </row>
    <row r="43" spans="1:13" ht="27" customHeight="1" x14ac:dyDescent="0.25">
      <c r="A43" s="523" t="s">
        <v>56</v>
      </c>
      <c r="B43" s="586" t="s">
        <v>55</v>
      </c>
      <c r="C43" s="586"/>
      <c r="D43" s="586"/>
      <c r="E43" s="586"/>
      <c r="F43" s="586"/>
      <c r="G43" s="587"/>
    </row>
    <row r="44" spans="1:13" x14ac:dyDescent="0.25">
      <c r="A44" s="523"/>
      <c r="B44" s="489" t="s">
        <v>639</v>
      </c>
      <c r="C44" s="488" t="s">
        <v>636</v>
      </c>
      <c r="D44" s="501"/>
      <c r="E44" s="501"/>
      <c r="F44" s="501"/>
      <c r="G44" s="518"/>
    </row>
    <row r="45" spans="1:13" ht="34.5" customHeight="1" x14ac:dyDescent="0.25">
      <c r="A45" s="523" t="s">
        <v>61</v>
      </c>
      <c r="B45" s="588" t="s">
        <v>57</v>
      </c>
      <c r="C45" s="589"/>
      <c r="D45" s="589"/>
      <c r="E45" s="589"/>
      <c r="F45" s="589"/>
      <c r="G45" s="590"/>
      <c r="K45" s="560"/>
    </row>
    <row r="46" spans="1:13" x14ac:dyDescent="0.25">
      <c r="A46" s="515"/>
      <c r="B46" s="487" t="s">
        <v>60</v>
      </c>
      <c r="C46" s="488"/>
      <c r="D46" s="501"/>
      <c r="E46" s="501"/>
      <c r="F46" s="501"/>
      <c r="G46" s="518"/>
      <c r="K46" s="560"/>
    </row>
    <row r="47" spans="1:13" x14ac:dyDescent="0.25">
      <c r="A47" s="515"/>
      <c r="B47" s="487" t="s">
        <v>58</v>
      </c>
      <c r="C47" s="488"/>
      <c r="D47" s="501"/>
      <c r="E47" s="501"/>
      <c r="F47" s="501"/>
      <c r="G47" s="518"/>
    </row>
    <row r="48" spans="1:13" x14ac:dyDescent="0.25">
      <c r="A48" s="515"/>
      <c r="B48" s="486" t="s">
        <v>59</v>
      </c>
      <c r="C48" s="490"/>
      <c r="D48" s="501"/>
      <c r="E48" s="501"/>
      <c r="F48" s="501"/>
      <c r="G48" s="518"/>
    </row>
    <row r="49" spans="1:7" x14ac:dyDescent="0.25">
      <c r="A49" s="522"/>
      <c r="B49" s="489" t="s">
        <v>637</v>
      </c>
      <c r="C49" s="488"/>
      <c r="D49" s="501"/>
      <c r="E49" s="501"/>
      <c r="F49" s="501"/>
      <c r="G49" s="518"/>
    </row>
    <row r="50" spans="1:7" ht="41.25" customHeight="1" x14ac:dyDescent="0.25">
      <c r="A50" s="524" t="s">
        <v>63</v>
      </c>
      <c r="B50" s="580" t="s">
        <v>62</v>
      </c>
      <c r="C50" s="581"/>
      <c r="D50" s="581"/>
      <c r="E50" s="581"/>
      <c r="F50" s="581"/>
      <c r="G50" s="582"/>
    </row>
    <row r="51" spans="1:7" x14ac:dyDescent="0.25">
      <c r="A51" s="524"/>
      <c r="B51" s="491" t="s">
        <v>407</v>
      </c>
      <c r="C51" s="501"/>
      <c r="D51" s="501"/>
      <c r="E51" s="501"/>
      <c r="F51" s="501"/>
      <c r="G51" s="518"/>
    </row>
    <row r="52" spans="1:7" ht="30" customHeight="1" x14ac:dyDescent="0.25">
      <c r="A52" s="524" t="s">
        <v>65</v>
      </c>
      <c r="B52" s="580" t="s">
        <v>64</v>
      </c>
      <c r="C52" s="581"/>
      <c r="D52" s="581"/>
      <c r="E52" s="581"/>
      <c r="F52" s="581"/>
      <c r="G52" s="582"/>
    </row>
    <row r="53" spans="1:7" ht="18.75" customHeight="1" x14ac:dyDescent="0.25">
      <c r="A53" s="524"/>
      <c r="B53" s="491" t="s">
        <v>640</v>
      </c>
      <c r="C53" s="501"/>
      <c r="D53" s="501"/>
      <c r="E53" s="501"/>
      <c r="F53" s="501"/>
      <c r="G53" s="518"/>
    </row>
    <row r="54" spans="1:7" ht="27.75" customHeight="1" x14ac:dyDescent="0.25">
      <c r="A54" s="524" t="s">
        <v>67</v>
      </c>
      <c r="B54" s="580" t="s">
        <v>66</v>
      </c>
      <c r="C54" s="581"/>
      <c r="D54" s="581"/>
      <c r="E54" s="581"/>
      <c r="F54" s="581"/>
      <c r="G54" s="582"/>
    </row>
    <row r="55" spans="1:7" ht="18.75" customHeight="1" x14ac:dyDescent="0.25">
      <c r="A55" s="524"/>
      <c r="B55" s="491" t="s">
        <v>641</v>
      </c>
      <c r="C55" s="501"/>
      <c r="D55" s="501"/>
      <c r="E55" s="501"/>
      <c r="F55" s="501"/>
      <c r="G55" s="518"/>
    </row>
    <row r="56" spans="1:7" ht="28.5" customHeight="1" x14ac:dyDescent="0.25">
      <c r="A56" s="524" t="s">
        <v>69</v>
      </c>
      <c r="B56" s="580" t="s">
        <v>68</v>
      </c>
      <c r="C56" s="581"/>
      <c r="D56" s="581"/>
      <c r="E56" s="581"/>
      <c r="F56" s="581"/>
      <c r="G56" s="582"/>
    </row>
    <row r="57" spans="1:7" ht="18.75" customHeight="1" x14ac:dyDescent="0.25">
      <c r="A57" s="525"/>
      <c r="B57" s="489" t="s">
        <v>642</v>
      </c>
      <c r="C57" s="501"/>
      <c r="D57" s="501"/>
      <c r="E57" s="501"/>
      <c r="F57" s="501"/>
      <c r="G57" s="518"/>
    </row>
    <row r="58" spans="1:7" ht="18.75" customHeight="1" x14ac:dyDescent="0.25">
      <c r="A58" s="525"/>
      <c r="B58" s="607"/>
      <c r="C58" s="607"/>
      <c r="D58" s="501"/>
      <c r="E58" s="501"/>
      <c r="F58" s="501"/>
      <c r="G58" s="518"/>
    </row>
    <row r="59" spans="1:7" ht="18.75" customHeight="1" x14ac:dyDescent="0.25">
      <c r="A59" s="524" t="s">
        <v>71</v>
      </c>
      <c r="B59" s="608" t="s">
        <v>70</v>
      </c>
      <c r="C59" s="609"/>
      <c r="D59" s="609"/>
      <c r="E59" s="609"/>
      <c r="F59" s="609"/>
      <c r="G59" s="610"/>
    </row>
    <row r="60" spans="1:7" ht="18.75" customHeight="1" x14ac:dyDescent="0.25">
      <c r="A60" s="524"/>
      <c r="B60" s="489" t="s">
        <v>643</v>
      </c>
      <c r="C60" s="501"/>
      <c r="D60" s="501"/>
      <c r="E60" s="501"/>
      <c r="F60" s="501"/>
      <c r="G60" s="518"/>
    </row>
    <row r="61" spans="1:7" ht="18.75" customHeight="1" x14ac:dyDescent="0.25">
      <c r="A61" s="524" t="s">
        <v>74</v>
      </c>
      <c r="B61" s="611" t="s">
        <v>72</v>
      </c>
      <c r="C61" s="612"/>
      <c r="D61" s="612"/>
      <c r="E61" s="612"/>
      <c r="F61" s="613"/>
      <c r="G61" s="518"/>
    </row>
    <row r="62" spans="1:7" ht="18.75" customHeight="1" x14ac:dyDescent="0.25">
      <c r="A62" s="524"/>
      <c r="B62" s="489" t="s">
        <v>644</v>
      </c>
      <c r="C62" s="501"/>
      <c r="D62" s="501"/>
      <c r="E62" s="501"/>
      <c r="F62" s="501"/>
      <c r="G62" s="518"/>
    </row>
    <row r="63" spans="1:7" ht="16.5" hidden="1" customHeight="1" x14ac:dyDescent="0.25">
      <c r="A63" s="524"/>
      <c r="B63" s="501"/>
      <c r="C63" s="501"/>
      <c r="D63" s="501"/>
      <c r="E63" s="501"/>
      <c r="F63" s="501"/>
      <c r="G63" s="518"/>
    </row>
    <row r="64" spans="1:7" ht="16.5" customHeight="1" x14ac:dyDescent="0.25">
      <c r="A64" s="524" t="s">
        <v>75</v>
      </c>
      <c r="B64" s="611" t="s">
        <v>27</v>
      </c>
      <c r="C64" s="612"/>
      <c r="D64" s="612"/>
      <c r="E64" s="612"/>
      <c r="F64" s="613"/>
      <c r="G64" s="518"/>
    </row>
    <row r="65" spans="1:7" ht="27" customHeight="1" x14ac:dyDescent="0.25">
      <c r="A65" s="526"/>
      <c r="B65" s="592"/>
      <c r="C65" s="593"/>
      <c r="D65" s="501"/>
      <c r="E65" s="501"/>
      <c r="F65" s="501"/>
      <c r="G65" s="518"/>
    </row>
    <row r="66" spans="1:7" ht="16.5" customHeight="1" x14ac:dyDescent="0.25">
      <c r="A66" s="527" t="s">
        <v>76</v>
      </c>
      <c r="B66" s="501"/>
      <c r="C66" s="501"/>
      <c r="D66" s="501"/>
      <c r="E66" s="501"/>
      <c r="F66" s="501"/>
      <c r="G66" s="518"/>
    </row>
    <row r="67" spans="1:7" ht="16.5" customHeight="1" x14ac:dyDescent="0.25">
      <c r="A67" s="524" t="s">
        <v>77</v>
      </c>
      <c r="B67" s="583" t="s">
        <v>78</v>
      </c>
      <c r="C67" s="584"/>
      <c r="D67" s="584"/>
      <c r="E67" s="584"/>
      <c r="F67" s="585"/>
      <c r="G67" s="518"/>
    </row>
    <row r="68" spans="1:7" ht="16.5" customHeight="1" x14ac:dyDescent="0.25">
      <c r="A68" s="524"/>
      <c r="B68" s="489" t="s">
        <v>646</v>
      </c>
      <c r="C68" s="501"/>
      <c r="D68" s="501"/>
      <c r="E68" s="501"/>
      <c r="F68" s="501"/>
      <c r="G68" s="518"/>
    </row>
    <row r="69" spans="1:7" ht="29.25" customHeight="1" x14ac:dyDescent="0.25">
      <c r="A69" s="524" t="s">
        <v>79</v>
      </c>
      <c r="B69" s="614" t="s">
        <v>80</v>
      </c>
      <c r="C69" s="615"/>
      <c r="D69" s="615"/>
      <c r="E69" s="615"/>
      <c r="F69" s="615"/>
      <c r="G69" s="616"/>
    </row>
    <row r="70" spans="1:7" ht="16.5" customHeight="1" x14ac:dyDescent="0.25">
      <c r="A70" s="524"/>
      <c r="B70" s="489" t="s">
        <v>638</v>
      </c>
      <c r="C70" s="501"/>
      <c r="D70" s="501"/>
      <c r="E70" s="501"/>
      <c r="F70" s="501"/>
      <c r="G70" s="518"/>
    </row>
    <row r="71" spans="1:7" ht="16.5" customHeight="1" x14ac:dyDescent="0.25">
      <c r="A71" s="524" t="s">
        <v>81</v>
      </c>
      <c r="B71" s="614" t="s">
        <v>678</v>
      </c>
      <c r="C71" s="615"/>
      <c r="D71" s="615"/>
      <c r="E71" s="615"/>
      <c r="F71" s="615"/>
      <c r="G71" s="616"/>
    </row>
    <row r="72" spans="1:7" ht="16.5" customHeight="1" x14ac:dyDescent="0.25">
      <c r="A72" s="524"/>
      <c r="B72" s="489" t="s">
        <v>679</v>
      </c>
      <c r="C72" s="501"/>
      <c r="D72" s="501"/>
      <c r="E72" s="501"/>
      <c r="F72" s="501"/>
      <c r="G72" s="518"/>
    </row>
    <row r="73" spans="1:7" ht="30.75" customHeight="1" x14ac:dyDescent="0.25">
      <c r="A73" s="524" t="s">
        <v>83</v>
      </c>
      <c r="B73" s="580" t="s">
        <v>86</v>
      </c>
      <c r="C73" s="581"/>
      <c r="D73" s="581"/>
      <c r="E73" s="581"/>
      <c r="F73" s="617"/>
      <c r="G73" s="518"/>
    </row>
    <row r="74" spans="1:7" ht="16.5" customHeight="1" x14ac:dyDescent="0.25">
      <c r="A74" s="524"/>
      <c r="B74" s="501"/>
      <c r="C74" s="501"/>
      <c r="D74" s="501"/>
      <c r="E74" s="501"/>
      <c r="F74" s="501"/>
      <c r="G74" s="518"/>
    </row>
    <row r="75" spans="1:7" ht="16.5" customHeight="1" x14ac:dyDescent="0.25">
      <c r="A75" s="524" t="s">
        <v>84</v>
      </c>
      <c r="B75" s="611" t="s">
        <v>767</v>
      </c>
      <c r="C75" s="612"/>
      <c r="D75" s="612"/>
      <c r="E75" s="612"/>
      <c r="F75" s="612"/>
      <c r="G75" s="618"/>
    </row>
    <row r="76" spans="1:7" ht="16.5" customHeight="1" x14ac:dyDescent="0.25">
      <c r="A76" s="524"/>
      <c r="B76" s="489" t="s">
        <v>766</v>
      </c>
      <c r="C76" s="501"/>
      <c r="D76" s="501"/>
      <c r="E76" s="501"/>
      <c r="F76" s="501"/>
      <c r="G76" s="518"/>
    </row>
    <row r="77" spans="1:7" ht="36.75" customHeight="1" x14ac:dyDescent="0.25">
      <c r="A77" s="524" t="s">
        <v>85</v>
      </c>
      <c r="B77" s="580" t="s">
        <v>87</v>
      </c>
      <c r="C77" s="581"/>
      <c r="D77" s="581"/>
      <c r="E77" s="581"/>
      <c r="F77" s="581"/>
      <c r="G77" s="582"/>
    </row>
    <row r="78" spans="1:7" ht="16.5" customHeight="1" x14ac:dyDescent="0.25">
      <c r="A78" s="526"/>
      <c r="B78" s="542"/>
      <c r="C78" s="534"/>
      <c r="D78" s="534"/>
      <c r="E78" s="534"/>
      <c r="F78" s="534"/>
      <c r="G78" s="518"/>
    </row>
    <row r="79" spans="1:7" x14ac:dyDescent="0.25">
      <c r="A79" s="492"/>
      <c r="B79" s="492"/>
      <c r="C79" s="492"/>
      <c r="D79" s="492"/>
      <c r="E79" s="492"/>
      <c r="F79" s="492"/>
      <c r="G79" s="492"/>
    </row>
    <row r="80" spans="1:7" x14ac:dyDescent="0.25">
      <c r="A80" s="492"/>
      <c r="B80" s="492"/>
      <c r="C80" s="492"/>
      <c r="D80" s="492"/>
      <c r="E80" s="492"/>
      <c r="F80" s="492"/>
      <c r="G80" s="492"/>
    </row>
    <row r="81" spans="1:12" ht="24.75" customHeight="1" x14ac:dyDescent="0.25">
      <c r="A81" s="493"/>
      <c r="B81" s="246" t="s">
        <v>498</v>
      </c>
      <c r="C81" s="494" t="s">
        <v>747</v>
      </c>
      <c r="D81" s="604" t="s">
        <v>499</v>
      </c>
      <c r="E81" s="604"/>
      <c r="F81" s="604"/>
      <c r="G81" s="495"/>
      <c r="I81" s="604"/>
      <c r="J81" s="604"/>
      <c r="K81" s="604"/>
    </row>
    <row r="82" spans="1:12" s="498" customFormat="1" ht="15" customHeight="1" x14ac:dyDescent="0.2">
      <c r="A82" s="496"/>
      <c r="B82" s="289" t="s">
        <v>500</v>
      </c>
      <c r="C82" s="316" t="s">
        <v>665</v>
      </c>
      <c r="D82" s="605" t="s">
        <v>376</v>
      </c>
      <c r="E82" s="605"/>
      <c r="F82" s="605"/>
      <c r="G82" s="497"/>
      <c r="I82" s="605"/>
      <c r="J82" s="605"/>
      <c r="K82" s="605"/>
      <c r="L82" s="564"/>
    </row>
    <row r="83" spans="1:12" x14ac:dyDescent="0.25">
      <c r="A83" s="493"/>
      <c r="B83" s="246"/>
      <c r="C83" s="246"/>
      <c r="D83" s="499"/>
      <c r="E83" s="499"/>
      <c r="F83" s="499"/>
      <c r="G83" s="495"/>
    </row>
    <row r="84" spans="1:12" ht="32.25" customHeight="1" x14ac:dyDescent="0.25">
      <c r="A84" s="606" t="s">
        <v>653</v>
      </c>
      <c r="B84" s="606"/>
      <c r="C84" s="246"/>
      <c r="D84" s="499"/>
      <c r="E84" s="499"/>
      <c r="F84" s="499"/>
      <c r="G84" s="495"/>
    </row>
    <row r="85" spans="1:12" x14ac:dyDescent="0.25">
      <c r="A85" s="500"/>
    </row>
    <row r="86" spans="1:12" x14ac:dyDescent="0.25">
      <c r="A86" s="500"/>
    </row>
    <row r="87" spans="1:12" x14ac:dyDescent="0.25">
      <c r="A87" s="500"/>
    </row>
    <row r="88" spans="1:12" x14ac:dyDescent="0.25">
      <c r="A88" s="500"/>
    </row>
    <row r="89" spans="1:12" x14ac:dyDescent="0.25">
      <c r="A89" s="500"/>
    </row>
    <row r="90" spans="1:12" x14ac:dyDescent="0.25">
      <c r="A90" s="500"/>
    </row>
    <row r="91" spans="1:12" x14ac:dyDescent="0.25">
      <c r="A91" s="500"/>
    </row>
    <row r="92" spans="1:12" x14ac:dyDescent="0.25">
      <c r="A92" s="500"/>
    </row>
    <row r="93" spans="1:12" x14ac:dyDescent="0.25">
      <c r="A93" s="500"/>
    </row>
    <row r="94" spans="1:12" x14ac:dyDescent="0.25">
      <c r="A94" s="500"/>
    </row>
    <row r="95" spans="1:12" x14ac:dyDescent="0.25">
      <c r="A95" s="500"/>
    </row>
    <row r="96" spans="1:12" x14ac:dyDescent="0.25">
      <c r="A96" s="500"/>
    </row>
    <row r="97" spans="1:1" x14ac:dyDescent="0.25">
      <c r="A97" s="500"/>
    </row>
    <row r="98" spans="1:1" x14ac:dyDescent="0.25">
      <c r="A98" s="500"/>
    </row>
    <row r="99" spans="1:1" x14ac:dyDescent="0.25">
      <c r="A99" s="500"/>
    </row>
    <row r="100" spans="1:1" x14ac:dyDescent="0.25">
      <c r="A100" s="500"/>
    </row>
    <row r="101" spans="1:1" x14ac:dyDescent="0.25">
      <c r="A101" s="500"/>
    </row>
    <row r="102" spans="1:1" x14ac:dyDescent="0.25">
      <c r="A102" s="500"/>
    </row>
    <row r="103" spans="1:1" x14ac:dyDescent="0.25">
      <c r="A103" s="500"/>
    </row>
    <row r="104" spans="1:1" x14ac:dyDescent="0.25">
      <c r="A104" s="500"/>
    </row>
    <row r="105" spans="1:1" x14ac:dyDescent="0.25">
      <c r="A105" s="500"/>
    </row>
    <row r="106" spans="1:1" x14ac:dyDescent="0.25">
      <c r="A106" s="500"/>
    </row>
    <row r="107" spans="1:1" x14ac:dyDescent="0.25">
      <c r="A107" s="500"/>
    </row>
    <row r="108" spans="1:1" x14ac:dyDescent="0.25">
      <c r="A108" s="500"/>
    </row>
    <row r="109" spans="1:1" x14ac:dyDescent="0.25">
      <c r="A109" s="500"/>
    </row>
    <row r="110" spans="1:1" x14ac:dyDescent="0.25">
      <c r="A110" s="500"/>
    </row>
    <row r="111" spans="1:1" x14ac:dyDescent="0.25">
      <c r="A111" s="500"/>
    </row>
    <row r="112" spans="1:1" x14ac:dyDescent="0.25">
      <c r="A112" s="500"/>
    </row>
    <row r="113" spans="1:1" x14ac:dyDescent="0.25">
      <c r="A113" s="500"/>
    </row>
    <row r="114" spans="1:1" x14ac:dyDescent="0.25">
      <c r="A114" s="500"/>
    </row>
    <row r="115" spans="1:1" x14ac:dyDescent="0.25">
      <c r="A115" s="500"/>
    </row>
    <row r="116" spans="1:1" x14ac:dyDescent="0.25">
      <c r="A116" s="500"/>
    </row>
    <row r="117" spans="1:1" x14ac:dyDescent="0.25">
      <c r="A117" s="500"/>
    </row>
    <row r="118" spans="1:1" x14ac:dyDescent="0.25">
      <c r="A118" s="500"/>
    </row>
    <row r="119" spans="1:1" x14ac:dyDescent="0.25">
      <c r="A119" s="500"/>
    </row>
    <row r="120" spans="1:1" x14ac:dyDescent="0.25">
      <c r="A120" s="500"/>
    </row>
    <row r="121" spans="1:1" x14ac:dyDescent="0.25">
      <c r="A121" s="500"/>
    </row>
    <row r="122" spans="1:1" x14ac:dyDescent="0.25">
      <c r="A122" s="500"/>
    </row>
    <row r="123" spans="1:1" x14ac:dyDescent="0.25">
      <c r="A123" s="500"/>
    </row>
    <row r="124" spans="1:1" x14ac:dyDescent="0.25">
      <c r="A124" s="500"/>
    </row>
    <row r="125" spans="1:1" x14ac:dyDescent="0.25">
      <c r="A125" s="500"/>
    </row>
    <row r="126" spans="1:1" x14ac:dyDescent="0.25">
      <c r="A126" s="500"/>
    </row>
    <row r="127" spans="1:1" x14ac:dyDescent="0.25">
      <c r="A127" s="500"/>
    </row>
    <row r="128" spans="1:1" x14ac:dyDescent="0.25">
      <c r="A128" s="500"/>
    </row>
    <row r="129" spans="1:1" x14ac:dyDescent="0.25">
      <c r="A129" s="500"/>
    </row>
    <row r="130" spans="1:1" x14ac:dyDescent="0.25">
      <c r="A130" s="500"/>
    </row>
    <row r="131" spans="1:1" x14ac:dyDescent="0.25">
      <c r="A131" s="500"/>
    </row>
    <row r="132" spans="1:1" x14ac:dyDescent="0.25">
      <c r="A132" s="500"/>
    </row>
    <row r="133" spans="1:1" x14ac:dyDescent="0.25">
      <c r="A133" s="500"/>
    </row>
    <row r="134" spans="1:1" x14ac:dyDescent="0.25">
      <c r="A134" s="500"/>
    </row>
    <row r="135" spans="1:1" x14ac:dyDescent="0.25">
      <c r="A135" s="500"/>
    </row>
    <row r="136" spans="1:1" x14ac:dyDescent="0.25">
      <c r="A136" s="500"/>
    </row>
    <row r="137" spans="1:1" x14ac:dyDescent="0.25">
      <c r="A137" s="500"/>
    </row>
    <row r="138" spans="1:1" x14ac:dyDescent="0.25">
      <c r="A138" s="500"/>
    </row>
    <row r="139" spans="1:1" x14ac:dyDescent="0.25">
      <c r="A139" s="500"/>
    </row>
    <row r="140" spans="1:1" x14ac:dyDescent="0.25">
      <c r="A140" s="500"/>
    </row>
    <row r="141" spans="1:1" x14ac:dyDescent="0.25">
      <c r="A141" s="500"/>
    </row>
    <row r="142" spans="1:1" x14ac:dyDescent="0.25">
      <c r="A142" s="500"/>
    </row>
    <row r="143" spans="1:1" x14ac:dyDescent="0.25">
      <c r="A143" s="500"/>
    </row>
    <row r="144" spans="1:1" x14ac:dyDescent="0.25">
      <c r="A144" s="500"/>
    </row>
    <row r="145" spans="1:1" x14ac:dyDescent="0.25">
      <c r="A145" s="500"/>
    </row>
    <row r="146" spans="1:1" x14ac:dyDescent="0.25">
      <c r="A146" s="500"/>
    </row>
    <row r="147" spans="1:1" x14ac:dyDescent="0.25">
      <c r="A147" s="500"/>
    </row>
    <row r="148" spans="1:1" x14ac:dyDescent="0.25">
      <c r="A148" s="500"/>
    </row>
    <row r="149" spans="1:1" x14ac:dyDescent="0.25">
      <c r="A149" s="500"/>
    </row>
    <row r="150" spans="1:1" x14ac:dyDescent="0.25">
      <c r="A150" s="500"/>
    </row>
    <row r="151" spans="1:1" x14ac:dyDescent="0.25">
      <c r="A151" s="500"/>
    </row>
    <row r="152" spans="1:1" x14ac:dyDescent="0.25">
      <c r="A152" s="500"/>
    </row>
    <row r="153" spans="1:1" x14ac:dyDescent="0.25">
      <c r="A153" s="500"/>
    </row>
    <row r="154" spans="1:1" x14ac:dyDescent="0.25">
      <c r="A154" s="500"/>
    </row>
    <row r="155" spans="1:1" x14ac:dyDescent="0.25">
      <c r="A155" s="500"/>
    </row>
    <row r="156" spans="1:1" x14ac:dyDescent="0.25">
      <c r="A156" s="500"/>
    </row>
    <row r="157" spans="1:1" x14ac:dyDescent="0.25">
      <c r="A157" s="500"/>
    </row>
    <row r="158" spans="1:1" x14ac:dyDescent="0.25">
      <c r="A158" s="500"/>
    </row>
    <row r="159" spans="1:1" x14ac:dyDescent="0.25">
      <c r="A159" s="500"/>
    </row>
    <row r="160" spans="1:1" x14ac:dyDescent="0.25">
      <c r="A160" s="500"/>
    </row>
    <row r="161" spans="1:1" x14ac:dyDescent="0.25">
      <c r="A161" s="500"/>
    </row>
    <row r="162" spans="1:1" x14ac:dyDescent="0.25">
      <c r="A162" s="500"/>
    </row>
    <row r="163" spans="1:1" x14ac:dyDescent="0.25">
      <c r="A163" s="500"/>
    </row>
    <row r="164" spans="1:1" x14ac:dyDescent="0.25">
      <c r="A164" s="500"/>
    </row>
    <row r="165" spans="1:1" x14ac:dyDescent="0.25">
      <c r="A165" s="500"/>
    </row>
    <row r="166" spans="1:1" x14ac:dyDescent="0.25">
      <c r="A166" s="500"/>
    </row>
    <row r="167" spans="1:1" x14ac:dyDescent="0.25">
      <c r="A167" s="500"/>
    </row>
    <row r="168" spans="1:1" x14ac:dyDescent="0.25">
      <c r="A168" s="500"/>
    </row>
    <row r="169" spans="1:1" x14ac:dyDescent="0.25">
      <c r="A169" s="500"/>
    </row>
    <row r="170" spans="1:1" x14ac:dyDescent="0.25">
      <c r="A170" s="500"/>
    </row>
    <row r="171" spans="1:1" x14ac:dyDescent="0.25">
      <c r="A171" s="500"/>
    </row>
    <row r="172" spans="1:1" x14ac:dyDescent="0.25">
      <c r="A172" s="500"/>
    </row>
    <row r="173" spans="1:1" x14ac:dyDescent="0.25">
      <c r="A173" s="500"/>
    </row>
    <row r="174" spans="1:1" x14ac:dyDescent="0.25">
      <c r="A174" s="500"/>
    </row>
    <row r="175" spans="1:1" x14ac:dyDescent="0.25">
      <c r="A175" s="500"/>
    </row>
    <row r="176" spans="1:1" x14ac:dyDescent="0.25">
      <c r="A176" s="500"/>
    </row>
    <row r="177" spans="1:1" x14ac:dyDescent="0.25">
      <c r="A177" s="500"/>
    </row>
  </sheetData>
  <mergeCells count="42">
    <mergeCell ref="I81:K81"/>
    <mergeCell ref="D82:F82"/>
    <mergeCell ref="I82:K82"/>
    <mergeCell ref="A84:B84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7:G77"/>
    <mergeCell ref="D81:F81"/>
    <mergeCell ref="A4:C4"/>
    <mergeCell ref="A9:A15"/>
    <mergeCell ref="B9:B15"/>
    <mergeCell ref="B18:C18"/>
    <mergeCell ref="B19:C19"/>
    <mergeCell ref="B20:G20"/>
    <mergeCell ref="B22:G22"/>
    <mergeCell ref="B25:G26"/>
    <mergeCell ref="B21:F21"/>
    <mergeCell ref="B27:C27"/>
    <mergeCell ref="B24:C24"/>
    <mergeCell ref="B23:G23"/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</mergeCells>
  <pageMargins left="0.31496062992125984" right="0.31496062992125984" top="0.35433070866141736" bottom="0.35433070866141736" header="0.31496062992125984" footer="0.31496062992125984"/>
  <pageSetup paperSize="9" scale="77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zoomScaleNormal="100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C18" sqref="C18:C19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11" customWidth="1"/>
    <col min="6" max="6" width="6.5703125" customWidth="1"/>
    <col min="7" max="7" width="12.42578125" customWidth="1"/>
    <col min="8" max="8" width="12.28515625" customWidth="1"/>
    <col min="9" max="9" width="11.28515625" customWidth="1"/>
    <col min="10" max="10" width="12" customWidth="1"/>
    <col min="11" max="11" width="9" customWidth="1"/>
    <col min="12" max="12" width="7" customWidth="1"/>
    <col min="13" max="13" width="14.5703125" customWidth="1"/>
    <col min="14" max="14" width="12.5703125" customWidth="1"/>
    <col min="15" max="15" width="13.42578125" customWidth="1"/>
    <col min="16" max="16" width="12.85546875" bestFit="1" customWidth="1"/>
    <col min="17" max="17" width="11.85546875" bestFit="1" customWidth="1"/>
    <col min="19" max="19" width="10.85546875" customWidth="1"/>
  </cols>
  <sheetData>
    <row r="1" spans="1:17" ht="40.5" customHeight="1" thickBot="1" x14ac:dyDescent="0.3">
      <c r="A1" s="655" t="s">
        <v>624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  <c r="N1" s="655"/>
      <c r="O1" s="655"/>
    </row>
    <row r="2" spans="1:17" ht="19.5" customHeight="1" x14ac:dyDescent="0.25">
      <c r="A2" s="656" t="s">
        <v>0</v>
      </c>
      <c r="B2" s="658" t="s">
        <v>440</v>
      </c>
      <c r="C2" s="648" t="s">
        <v>612</v>
      </c>
      <c r="D2" s="652" t="s">
        <v>3</v>
      </c>
      <c r="E2" s="653"/>
      <c r="F2" s="653"/>
      <c r="G2" s="653"/>
      <c r="H2" s="654"/>
      <c r="I2" s="652" t="s">
        <v>4</v>
      </c>
      <c r="J2" s="653"/>
      <c r="K2" s="653"/>
      <c r="L2" s="653"/>
      <c r="M2" s="653"/>
      <c r="N2" s="654"/>
      <c r="O2" s="650" t="s">
        <v>496</v>
      </c>
    </row>
    <row r="3" spans="1:17" ht="81" customHeight="1" thickBot="1" x14ac:dyDescent="0.3">
      <c r="A3" s="657"/>
      <c r="B3" s="659"/>
      <c r="C3" s="649"/>
      <c r="D3" s="399" t="s">
        <v>5</v>
      </c>
      <c r="E3" s="399" t="s">
        <v>408</v>
      </c>
      <c r="F3" s="399" t="s">
        <v>491</v>
      </c>
      <c r="G3" s="399" t="s">
        <v>492</v>
      </c>
      <c r="H3" s="396" t="s">
        <v>493</v>
      </c>
      <c r="I3" s="396" t="s">
        <v>494</v>
      </c>
      <c r="J3" s="400" t="s">
        <v>39</v>
      </c>
      <c r="K3" s="295" t="s">
        <v>408</v>
      </c>
      <c r="L3" s="295" t="s">
        <v>491</v>
      </c>
      <c r="M3" s="295" t="s">
        <v>497</v>
      </c>
      <c r="N3" s="295" t="s">
        <v>495</v>
      </c>
      <c r="O3" s="651"/>
    </row>
    <row r="4" spans="1:17" ht="15" customHeight="1" thickBot="1" x14ac:dyDescent="0.3">
      <c r="A4" s="395">
        <v>1</v>
      </c>
      <c r="B4" s="396">
        <v>2</v>
      </c>
      <c r="C4" s="397">
        <v>3</v>
      </c>
      <c r="D4" s="396">
        <v>4</v>
      </c>
      <c r="E4" s="397">
        <v>5</v>
      </c>
      <c r="F4" s="396">
        <v>6</v>
      </c>
      <c r="G4" s="397">
        <v>7</v>
      </c>
      <c r="H4" s="396">
        <v>8</v>
      </c>
      <c r="I4" s="397">
        <v>9</v>
      </c>
      <c r="J4" s="396">
        <v>10</v>
      </c>
      <c r="K4" s="397">
        <v>11</v>
      </c>
      <c r="L4" s="396">
        <v>12</v>
      </c>
      <c r="M4" s="397">
        <v>13</v>
      </c>
      <c r="N4" s="396">
        <v>14</v>
      </c>
      <c r="O4" s="398">
        <v>15</v>
      </c>
    </row>
    <row r="5" spans="1:17" ht="25.5" x14ac:dyDescent="0.25">
      <c r="A5" s="393" t="s">
        <v>477</v>
      </c>
      <c r="B5" s="394" t="s">
        <v>478</v>
      </c>
      <c r="C5" s="535">
        <v>514146</v>
      </c>
      <c r="D5" s="417">
        <f t="shared" ref="D5:J5" si="0">D6+D7</f>
        <v>7046.69</v>
      </c>
      <c r="E5" s="417">
        <f t="shared" si="0"/>
        <v>0</v>
      </c>
      <c r="F5" s="417">
        <f t="shared" si="0"/>
        <v>0</v>
      </c>
      <c r="G5" s="417">
        <f t="shared" si="0"/>
        <v>0</v>
      </c>
      <c r="H5" s="417">
        <f>D5+E5+F5+G5</f>
        <v>7046.69</v>
      </c>
      <c r="I5" s="417">
        <f t="shared" si="0"/>
        <v>0</v>
      </c>
      <c r="J5" s="417">
        <f t="shared" si="0"/>
        <v>4640</v>
      </c>
      <c r="K5" s="417">
        <f t="shared" ref="K5" si="1">K6+K7</f>
        <v>0</v>
      </c>
      <c r="L5" s="417">
        <f t="shared" ref="L5" si="2">L6+L7</f>
        <v>0</v>
      </c>
      <c r="M5" s="417">
        <f t="shared" ref="M5" si="3">M6+M7</f>
        <v>0</v>
      </c>
      <c r="N5" s="417">
        <f>I5+J5+K5+L5+M5</f>
        <v>4640</v>
      </c>
      <c r="O5" s="418">
        <f>C5+H5-N5</f>
        <v>516552.69</v>
      </c>
    </row>
    <row r="6" spans="1:17" ht="51" x14ac:dyDescent="0.25">
      <c r="A6" s="290" t="s">
        <v>8</v>
      </c>
      <c r="B6" s="281" t="s">
        <v>479</v>
      </c>
      <c r="C6" s="535">
        <v>514146</v>
      </c>
      <c r="D6" s="419">
        <v>7046.69</v>
      </c>
      <c r="E6" s="420">
        <v>0</v>
      </c>
      <c r="F6" s="419">
        <v>0</v>
      </c>
      <c r="G6" s="419">
        <v>0</v>
      </c>
      <c r="H6" s="417">
        <f>D6+E6+F6+G6</f>
        <v>7046.69</v>
      </c>
      <c r="I6" s="419">
        <v>0</v>
      </c>
      <c r="J6" s="421">
        <v>4640</v>
      </c>
      <c r="K6" s="422">
        <v>0</v>
      </c>
      <c r="L6" s="422">
        <v>0</v>
      </c>
      <c r="M6" s="422">
        <v>0</v>
      </c>
      <c r="N6" s="423">
        <f t="shared" ref="N6:N17" si="4">I6+J6+K6+L6+M6</f>
        <v>4640</v>
      </c>
      <c r="O6" s="424">
        <f t="shared" ref="O6:O17" si="5">C6+H6-N6</f>
        <v>516552.69</v>
      </c>
    </row>
    <row r="7" spans="1:17" ht="25.5" x14ac:dyDescent="0.25">
      <c r="A7" s="291" t="s">
        <v>11</v>
      </c>
      <c r="B7" s="281" t="s">
        <v>480</v>
      </c>
      <c r="C7" s="535">
        <v>0</v>
      </c>
      <c r="D7" s="419">
        <v>0</v>
      </c>
      <c r="E7" s="420">
        <v>0</v>
      </c>
      <c r="F7" s="419">
        <v>0</v>
      </c>
      <c r="G7" s="419">
        <v>0</v>
      </c>
      <c r="H7" s="419">
        <v>0</v>
      </c>
      <c r="I7" s="419">
        <v>0</v>
      </c>
      <c r="J7" s="421">
        <v>0</v>
      </c>
      <c r="K7" s="422">
        <v>0</v>
      </c>
      <c r="L7" s="422">
        <v>0</v>
      </c>
      <c r="M7" s="422">
        <v>0</v>
      </c>
      <c r="N7" s="423">
        <f t="shared" ref="N7" si="6">I7+J7+K7+L7+M7</f>
        <v>0</v>
      </c>
      <c r="O7" s="424">
        <f t="shared" ref="O7" si="7">C7+H7-N7</f>
        <v>0</v>
      </c>
    </row>
    <row r="8" spans="1:17" ht="25.5" x14ac:dyDescent="0.25">
      <c r="A8" s="292" t="s">
        <v>481</v>
      </c>
      <c r="B8" s="282" t="s">
        <v>482</v>
      </c>
      <c r="C8" s="417">
        <v>34419607.640000008</v>
      </c>
      <c r="D8" s="417">
        <f>D9+D16+D17</f>
        <v>412177.27</v>
      </c>
      <c r="E8" s="417">
        <f t="shared" ref="E8:O8" si="8">E9+E16+E17</f>
        <v>0</v>
      </c>
      <c r="F8" s="417">
        <f t="shared" si="8"/>
        <v>0</v>
      </c>
      <c r="G8" s="417">
        <f t="shared" si="8"/>
        <v>29036.54</v>
      </c>
      <c r="H8" s="417">
        <f t="shared" si="8"/>
        <v>441213.81</v>
      </c>
      <c r="I8" s="417">
        <f t="shared" si="8"/>
        <v>31474.120000000003</v>
      </c>
      <c r="J8" s="417">
        <f t="shared" si="8"/>
        <v>32675.269999999997</v>
      </c>
      <c r="K8" s="417">
        <f t="shared" si="8"/>
        <v>0</v>
      </c>
      <c r="L8" s="417">
        <f t="shared" si="8"/>
        <v>0</v>
      </c>
      <c r="M8" s="417">
        <f t="shared" si="8"/>
        <v>621881.34</v>
      </c>
      <c r="N8" s="417">
        <f t="shared" si="8"/>
        <v>686030.73</v>
      </c>
      <c r="O8" s="417">
        <f t="shared" si="8"/>
        <v>34174790.719999999</v>
      </c>
      <c r="P8" s="431"/>
      <c r="Q8" s="431"/>
    </row>
    <row r="9" spans="1:17" x14ac:dyDescent="0.25">
      <c r="A9" s="292" t="s">
        <v>76</v>
      </c>
      <c r="B9" s="282" t="s">
        <v>490</v>
      </c>
      <c r="C9" s="535">
        <v>34161954.140000001</v>
      </c>
      <c r="D9" s="417">
        <f>SUM(D10:D15)-D11</f>
        <v>19336.27</v>
      </c>
      <c r="E9" s="417">
        <f t="shared" ref="E9:O9" si="9">SUM(E10:E15)-E11</f>
        <v>0</v>
      </c>
      <c r="F9" s="417">
        <f t="shared" si="9"/>
        <v>0</v>
      </c>
      <c r="G9" s="417">
        <f t="shared" si="9"/>
        <v>29036.54</v>
      </c>
      <c r="H9" s="417">
        <f t="shared" si="9"/>
        <v>48372.81</v>
      </c>
      <c r="I9" s="417">
        <f t="shared" si="9"/>
        <v>31474.120000000003</v>
      </c>
      <c r="J9" s="417">
        <f t="shared" si="9"/>
        <v>32675.269999999997</v>
      </c>
      <c r="K9" s="417">
        <f t="shared" si="9"/>
        <v>0</v>
      </c>
      <c r="L9" s="417">
        <f t="shared" si="9"/>
        <v>0</v>
      </c>
      <c r="M9" s="417">
        <f t="shared" si="9"/>
        <v>229040.34</v>
      </c>
      <c r="N9" s="417">
        <f t="shared" si="9"/>
        <v>293189.73</v>
      </c>
      <c r="O9" s="417">
        <f t="shared" si="9"/>
        <v>33917137.219999999</v>
      </c>
      <c r="P9" s="565"/>
      <c r="Q9" s="431"/>
    </row>
    <row r="10" spans="1:17" x14ac:dyDescent="0.25">
      <c r="A10" s="291" t="s">
        <v>483</v>
      </c>
      <c r="B10" s="281" t="s">
        <v>484</v>
      </c>
      <c r="C10" s="535">
        <v>4745808</v>
      </c>
      <c r="D10" s="419"/>
      <c r="E10" s="420"/>
      <c r="F10" s="419"/>
      <c r="G10" s="419">
        <v>14129.54</v>
      </c>
      <c r="H10" s="419">
        <f t="shared" ref="H10" si="10">D10+E10+F10+G10</f>
        <v>14129.54</v>
      </c>
      <c r="I10" s="419">
        <f>16738+14736.12</f>
        <v>31474.120000000003</v>
      </c>
      <c r="J10" s="421"/>
      <c r="K10" s="422"/>
      <c r="L10" s="422"/>
      <c r="M10" s="419">
        <f>255387.46-I10</f>
        <v>223913.34</v>
      </c>
      <c r="N10" s="423">
        <f t="shared" ref="N10" si="11">I10+J10+K10+L10+M10</f>
        <v>255387.46</v>
      </c>
      <c r="O10" s="424">
        <f>C10+H10-N10</f>
        <v>4504550.08</v>
      </c>
      <c r="P10" s="431"/>
      <c r="Q10" s="431"/>
    </row>
    <row r="11" spans="1:17" ht="76.5" x14ac:dyDescent="0.25">
      <c r="A11" s="291" t="s">
        <v>485</v>
      </c>
      <c r="B11" s="281" t="s">
        <v>9</v>
      </c>
      <c r="C11" s="535">
        <v>5500</v>
      </c>
      <c r="D11" s="419"/>
      <c r="E11" s="420"/>
      <c r="F11" s="419"/>
      <c r="G11" s="419"/>
      <c r="H11" s="419">
        <f t="shared" ref="H11:H17" si="12">D11+E11+F11+G11</f>
        <v>0</v>
      </c>
      <c r="I11" s="419"/>
      <c r="J11" s="421"/>
      <c r="K11" s="422"/>
      <c r="L11" s="422"/>
      <c r="M11" s="419"/>
      <c r="N11" s="423">
        <f t="shared" si="4"/>
        <v>0</v>
      </c>
      <c r="O11" s="424">
        <f>C11+H11-N11</f>
        <v>5500</v>
      </c>
    </row>
    <row r="12" spans="1:17" ht="25.5" x14ac:dyDescent="0.25">
      <c r="A12" s="291" t="s">
        <v>486</v>
      </c>
      <c r="B12" s="281" t="s">
        <v>10</v>
      </c>
      <c r="C12" s="535">
        <v>25134763.630000003</v>
      </c>
      <c r="D12" s="419"/>
      <c r="E12" s="420"/>
      <c r="F12" s="419"/>
      <c r="G12" s="419">
        <v>14907</v>
      </c>
      <c r="H12" s="419">
        <f t="shared" si="12"/>
        <v>14907</v>
      </c>
      <c r="I12" s="419"/>
      <c r="J12" s="421"/>
      <c r="K12" s="422"/>
      <c r="L12" s="422"/>
      <c r="M12" s="422"/>
      <c r="N12" s="423">
        <f>I12+J12+K12+L12+M12</f>
        <v>0</v>
      </c>
      <c r="O12" s="424">
        <f>C12+H12-N12</f>
        <v>25149670.630000003</v>
      </c>
      <c r="P12" s="431"/>
      <c r="Q12" s="431"/>
    </row>
    <row r="13" spans="1:17" ht="25.5" x14ac:dyDescent="0.25">
      <c r="A13" s="291" t="s">
        <v>487</v>
      </c>
      <c r="B13" s="281" t="s">
        <v>12</v>
      </c>
      <c r="C13" s="535">
        <v>3009490.2100000004</v>
      </c>
      <c r="D13" s="419">
        <v>14324.02</v>
      </c>
      <c r="E13" s="420"/>
      <c r="F13" s="419"/>
      <c r="G13" s="419"/>
      <c r="H13" s="419">
        <f t="shared" si="12"/>
        <v>14324.02</v>
      </c>
      <c r="I13" s="419"/>
      <c r="J13" s="421">
        <f>2930.43+3874.5</f>
        <v>6804.93</v>
      </c>
      <c r="K13" s="422"/>
      <c r="L13" s="422"/>
      <c r="M13" s="422"/>
      <c r="N13" s="423">
        <f t="shared" si="4"/>
        <v>6804.93</v>
      </c>
      <c r="O13" s="424">
        <f t="shared" si="5"/>
        <v>3017009.3000000003</v>
      </c>
      <c r="P13" s="431"/>
      <c r="Q13" s="431"/>
    </row>
    <row r="14" spans="1:17" x14ac:dyDescent="0.25">
      <c r="A14" s="291" t="s">
        <v>83</v>
      </c>
      <c r="B14" s="281" t="s">
        <v>488</v>
      </c>
      <c r="C14" s="535">
        <v>373739.7</v>
      </c>
      <c r="D14" s="419"/>
      <c r="E14" s="420"/>
      <c r="F14" s="419"/>
      <c r="G14" s="419"/>
      <c r="H14" s="419">
        <f t="shared" si="12"/>
        <v>0</v>
      </c>
      <c r="I14" s="419"/>
      <c r="J14" s="421"/>
      <c r="K14" s="422"/>
      <c r="L14" s="422"/>
      <c r="M14" s="422"/>
      <c r="N14" s="423">
        <f t="shared" si="4"/>
        <v>0</v>
      </c>
      <c r="O14" s="424">
        <f t="shared" si="5"/>
        <v>373739.7</v>
      </c>
    </row>
    <row r="15" spans="1:17" s="125" customFormat="1" x14ac:dyDescent="0.25">
      <c r="A15" s="549" t="s">
        <v>628</v>
      </c>
      <c r="B15" s="550" t="s">
        <v>15</v>
      </c>
      <c r="C15" s="551">
        <v>898152.6</v>
      </c>
      <c r="D15" s="552">
        <v>5012.25</v>
      </c>
      <c r="E15" s="553"/>
      <c r="F15" s="552"/>
      <c r="G15" s="552"/>
      <c r="H15" s="552">
        <f t="shared" si="12"/>
        <v>5012.25</v>
      </c>
      <c r="I15" s="552"/>
      <c r="J15" s="554">
        <f>28293.6-M15+2703.74</f>
        <v>25870.339999999997</v>
      </c>
      <c r="K15" s="555"/>
      <c r="L15" s="555"/>
      <c r="M15" s="555">
        <v>5127</v>
      </c>
      <c r="N15" s="556">
        <f t="shared" si="4"/>
        <v>30997.339999999997</v>
      </c>
      <c r="O15" s="557">
        <f t="shared" si="5"/>
        <v>872167.51</v>
      </c>
      <c r="P15" s="558"/>
      <c r="Q15" s="558"/>
    </row>
    <row r="16" spans="1:17" ht="26.25" thickBot="1" x14ac:dyDescent="0.3">
      <c r="A16" s="290" t="s">
        <v>85</v>
      </c>
      <c r="B16" s="281" t="s">
        <v>659</v>
      </c>
      <c r="C16" s="535">
        <v>257653.49999999953</v>
      </c>
      <c r="D16" s="426">
        <f>360000+32841</f>
        <v>392841</v>
      </c>
      <c r="E16" s="420"/>
      <c r="F16" s="419"/>
      <c r="G16" s="419"/>
      <c r="H16" s="419">
        <f>D16+E16+F16+G16</f>
        <v>392841</v>
      </c>
      <c r="I16" s="419"/>
      <c r="J16" s="421"/>
      <c r="K16" s="422"/>
      <c r="L16" s="422"/>
      <c r="M16" s="422">
        <f>+D16</f>
        <v>392841</v>
      </c>
      <c r="N16" s="423">
        <f t="shared" si="4"/>
        <v>392841</v>
      </c>
      <c r="O16" s="424">
        <f t="shared" si="5"/>
        <v>257653.49999999953</v>
      </c>
      <c r="P16" s="431"/>
    </row>
    <row r="17" spans="1:15" ht="26.25" thickBot="1" x14ac:dyDescent="0.3">
      <c r="A17" s="293" t="s">
        <v>489</v>
      </c>
      <c r="B17" s="294" t="s">
        <v>660</v>
      </c>
      <c r="C17" s="536">
        <v>0</v>
      </c>
      <c r="D17" s="426"/>
      <c r="E17" s="427"/>
      <c r="F17" s="426"/>
      <c r="G17" s="426"/>
      <c r="H17" s="428">
        <f t="shared" si="12"/>
        <v>0</v>
      </c>
      <c r="I17" s="426"/>
      <c r="J17" s="426"/>
      <c r="K17" s="429"/>
      <c r="L17" s="429"/>
      <c r="M17" s="429"/>
      <c r="N17" s="425">
        <f t="shared" si="4"/>
        <v>0</v>
      </c>
      <c r="O17" s="430">
        <f t="shared" si="5"/>
        <v>0</v>
      </c>
    </row>
    <row r="18" spans="1:15" s="431" customFormat="1" x14ac:dyDescent="0.25">
      <c r="A18" s="538"/>
      <c r="B18" s="538"/>
      <c r="C18" s="539"/>
      <c r="D18" s="538"/>
      <c r="E18" s="538"/>
      <c r="F18" s="538"/>
      <c r="G18" s="538"/>
      <c r="H18" s="538"/>
      <c r="I18" s="538"/>
      <c r="J18" s="538"/>
      <c r="O18" s="539"/>
    </row>
    <row r="19" spans="1:15" s="431" customFormat="1" x14ac:dyDescent="0.25">
      <c r="A19" s="538"/>
      <c r="B19" s="538"/>
      <c r="C19" s="538"/>
      <c r="D19" s="538"/>
      <c r="E19" s="538"/>
      <c r="F19" s="538"/>
      <c r="G19" s="538"/>
      <c r="H19" s="538"/>
      <c r="I19" s="538"/>
      <c r="J19" s="538"/>
      <c r="O19" s="538"/>
    </row>
    <row r="20" spans="1:15" x14ac:dyDescent="0.25">
      <c r="A20" s="286"/>
      <c r="B20" s="287" t="s">
        <v>498</v>
      </c>
      <c r="C20" s="287"/>
      <c r="D20" s="288"/>
      <c r="E20" s="288"/>
      <c r="F20" s="288"/>
      <c r="G20" s="643">
        <v>44281</v>
      </c>
      <c r="H20" s="644"/>
      <c r="I20" s="644"/>
      <c r="J20" s="285"/>
      <c r="L20" s="645" t="s">
        <v>499</v>
      </c>
      <c r="M20" s="645"/>
      <c r="N20" s="645"/>
    </row>
    <row r="21" spans="1:15" x14ac:dyDescent="0.25">
      <c r="A21" s="286"/>
      <c r="B21" s="289" t="s">
        <v>500</v>
      </c>
      <c r="C21" s="287"/>
      <c r="D21" s="288"/>
      <c r="E21" s="288"/>
      <c r="F21" s="288"/>
      <c r="G21" s="646" t="s">
        <v>234</v>
      </c>
      <c r="H21" s="646"/>
      <c r="I21" s="646"/>
      <c r="J21" s="285"/>
      <c r="L21" s="605" t="s">
        <v>376</v>
      </c>
      <c r="M21" s="605"/>
      <c r="N21" s="605"/>
    </row>
    <row r="22" spans="1:15" x14ac:dyDescent="0.25">
      <c r="A22" s="286"/>
      <c r="B22" s="287"/>
      <c r="C22" s="287"/>
      <c r="D22" s="288"/>
      <c r="E22" s="288"/>
      <c r="F22" s="288"/>
      <c r="G22" s="288"/>
      <c r="H22" s="288"/>
      <c r="I22" s="288"/>
      <c r="J22" s="285"/>
    </row>
    <row r="23" spans="1:15" ht="25.5" customHeight="1" x14ac:dyDescent="0.25">
      <c r="A23" s="647" t="s">
        <v>653</v>
      </c>
      <c r="B23" s="647"/>
      <c r="C23" s="287"/>
      <c r="D23" s="288"/>
      <c r="E23" s="288"/>
      <c r="F23" s="288"/>
      <c r="G23" s="288"/>
      <c r="H23" s="288"/>
      <c r="I23" s="288"/>
      <c r="J23" s="285"/>
    </row>
    <row r="24" spans="1:15" x14ac:dyDescent="0.25">
      <c r="A24" s="286"/>
      <c r="B24" s="287"/>
      <c r="C24" s="287"/>
      <c r="D24" s="288"/>
      <c r="E24" s="288"/>
      <c r="F24" s="288"/>
      <c r="G24" s="288"/>
      <c r="H24" s="288"/>
      <c r="I24" s="288"/>
      <c r="J24" s="285"/>
    </row>
    <row r="25" spans="1:15" x14ac:dyDescent="0.25">
      <c r="A25" s="286"/>
      <c r="B25" s="537"/>
      <c r="C25" s="287"/>
      <c r="D25" s="288"/>
      <c r="E25" s="288"/>
      <c r="F25" s="288"/>
      <c r="G25" s="288"/>
      <c r="H25" s="288"/>
      <c r="I25" s="288"/>
      <c r="J25" s="285"/>
    </row>
    <row r="26" spans="1:15" x14ac:dyDescent="0.25">
      <c r="A26" s="286"/>
      <c r="B26" s="287"/>
      <c r="C26" s="287"/>
      <c r="D26" s="288"/>
      <c r="E26" s="288"/>
      <c r="F26" s="288"/>
      <c r="G26" s="288"/>
      <c r="H26" s="288"/>
      <c r="I26" s="288"/>
      <c r="J26" s="285"/>
    </row>
    <row r="27" spans="1:15" x14ac:dyDescent="0.25">
      <c r="A27" s="286"/>
      <c r="B27" s="287"/>
      <c r="C27" s="287"/>
      <c r="D27" s="288"/>
      <c r="E27" s="288"/>
      <c r="F27" s="288"/>
      <c r="G27" s="288"/>
      <c r="H27" s="288"/>
      <c r="I27" s="288"/>
      <c r="J27" s="285"/>
    </row>
    <row r="28" spans="1:15" x14ac:dyDescent="0.25">
      <c r="A28" s="286"/>
      <c r="B28" s="287"/>
      <c r="C28" s="287"/>
      <c r="D28" s="288"/>
      <c r="E28" s="288"/>
      <c r="F28" s="288"/>
      <c r="G28" s="288"/>
      <c r="H28" s="288"/>
      <c r="I28" s="288"/>
      <c r="J28" s="285"/>
    </row>
    <row r="29" spans="1:15" x14ac:dyDescent="0.25">
      <c r="A29" s="283"/>
      <c r="B29" s="284"/>
      <c r="C29" s="284"/>
      <c r="D29" s="285"/>
      <c r="E29" s="285"/>
      <c r="F29" s="285"/>
      <c r="G29" s="285"/>
      <c r="H29" s="285"/>
      <c r="I29" s="285"/>
      <c r="J29" s="285"/>
    </row>
    <row r="30" spans="1:15" s="431" customFormat="1" x14ac:dyDescent="0.25">
      <c r="A30" s="544"/>
      <c r="B30" s="456"/>
      <c r="C30" s="456"/>
      <c r="D30" s="545"/>
      <c r="E30" s="545"/>
      <c r="F30" s="545"/>
      <c r="G30" s="545"/>
      <c r="H30" s="545"/>
      <c r="I30" s="545"/>
      <c r="J30" s="546"/>
    </row>
    <row r="31" spans="1:15" s="431" customFormat="1" x14ac:dyDescent="0.25">
      <c r="A31" s="544"/>
      <c r="B31" s="456"/>
      <c r="C31" s="456"/>
      <c r="D31" s="545"/>
      <c r="E31" s="545"/>
      <c r="F31" s="545"/>
      <c r="G31" s="545"/>
      <c r="H31" s="545"/>
      <c r="I31" s="545"/>
      <c r="J31" s="546"/>
    </row>
    <row r="32" spans="1:15" s="431" customFormat="1" x14ac:dyDescent="0.25">
      <c r="A32" s="544"/>
      <c r="B32" s="456"/>
      <c r="C32" s="456"/>
      <c r="D32" s="545"/>
      <c r="E32" s="545"/>
      <c r="F32" s="545"/>
      <c r="G32" s="545"/>
      <c r="H32" s="545"/>
      <c r="I32" s="545"/>
      <c r="J32" s="546"/>
    </row>
    <row r="33" spans="1:10" s="431" customFormat="1" x14ac:dyDescent="0.25">
      <c r="A33" s="544"/>
      <c r="B33" s="456"/>
      <c r="C33" s="456"/>
      <c r="D33" s="545"/>
      <c r="E33" s="545"/>
      <c r="F33" s="545"/>
      <c r="G33" s="545"/>
      <c r="H33" s="545"/>
      <c r="I33" s="545"/>
      <c r="J33" s="546"/>
    </row>
    <row r="34" spans="1:10" s="431" customFormat="1" x14ac:dyDescent="0.25">
      <c r="A34" s="544"/>
      <c r="B34" s="456"/>
      <c r="C34" s="456"/>
      <c r="D34" s="545"/>
      <c r="E34" s="545"/>
      <c r="F34" s="545"/>
      <c r="G34" s="545"/>
      <c r="H34" s="545"/>
      <c r="I34" s="545"/>
      <c r="J34" s="546"/>
    </row>
    <row r="35" spans="1:10" s="431" customFormat="1" x14ac:dyDescent="0.25">
      <c r="A35" s="544"/>
      <c r="B35" s="456"/>
      <c r="C35" s="456"/>
      <c r="D35" s="545"/>
      <c r="E35" s="545"/>
      <c r="F35" s="545"/>
      <c r="G35" s="545"/>
      <c r="H35" s="545"/>
      <c r="I35" s="545"/>
      <c r="J35" s="546"/>
    </row>
    <row r="36" spans="1:10" s="431" customFormat="1" x14ac:dyDescent="0.25">
      <c r="A36" s="544"/>
      <c r="B36" s="456"/>
      <c r="C36" s="456"/>
      <c r="D36" s="545"/>
      <c r="E36" s="545"/>
      <c r="F36" s="545"/>
      <c r="G36" s="545"/>
      <c r="H36" s="545"/>
      <c r="I36" s="545"/>
      <c r="J36" s="546"/>
    </row>
    <row r="37" spans="1:10" s="431" customFormat="1" x14ac:dyDescent="0.25">
      <c r="A37" s="544"/>
      <c r="B37" s="456"/>
      <c r="C37" s="456"/>
      <c r="D37" s="545"/>
      <c r="E37" s="545"/>
      <c r="F37" s="545"/>
      <c r="G37" s="545"/>
      <c r="H37" s="545"/>
      <c r="I37" s="545"/>
      <c r="J37" s="546"/>
    </row>
    <row r="38" spans="1:10" s="431" customFormat="1" x14ac:dyDescent="0.25">
      <c r="A38" s="547"/>
      <c r="B38" s="548"/>
      <c r="C38" s="548"/>
      <c r="D38" s="546"/>
      <c r="E38" s="546"/>
      <c r="F38" s="546"/>
      <c r="G38" s="546"/>
      <c r="H38" s="546"/>
      <c r="I38" s="546"/>
      <c r="J38" s="546"/>
    </row>
    <row r="39" spans="1:10" s="431" customFormat="1" x14ac:dyDescent="0.25"/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10" zoomScaleNormal="100" workbookViewId="0">
      <selection activeCell="O1" sqref="O1:Q1048576"/>
    </sheetView>
  </sheetViews>
  <sheetFormatPr defaultRowHeight="15" x14ac:dyDescent="0.25"/>
  <cols>
    <col min="1" max="1" width="6" customWidth="1"/>
    <col min="2" max="2" width="25.5703125" customWidth="1"/>
    <col min="3" max="3" width="12.5703125" customWidth="1"/>
    <col min="4" max="4" width="12.85546875" customWidth="1"/>
    <col min="5" max="5" width="8.140625" customWidth="1"/>
    <col min="6" max="6" width="11" customWidth="1"/>
    <col min="7" max="7" width="12.28515625" customWidth="1"/>
    <col min="8" max="9" width="11.28515625" customWidth="1"/>
    <col min="10" max="10" width="10.7109375" customWidth="1"/>
    <col min="11" max="11" width="13.140625" customWidth="1"/>
    <col min="12" max="12" width="12.7109375" customWidth="1"/>
    <col min="13" max="13" width="15.85546875" customWidth="1"/>
    <col min="14" max="14" width="15.140625" customWidth="1"/>
    <col min="15" max="15" width="14.140625" bestFit="1" customWidth="1"/>
    <col min="16" max="16" width="14.5703125" style="431" customWidth="1"/>
    <col min="17" max="18" width="9.140625" style="431"/>
  </cols>
  <sheetData>
    <row r="1" spans="1:15" ht="52.5" customHeight="1" thickBot="1" x14ac:dyDescent="0.3">
      <c r="A1" s="660" t="s">
        <v>625</v>
      </c>
      <c r="B1" s="660"/>
      <c r="C1" s="660"/>
      <c r="D1" s="660"/>
      <c r="E1" s="660"/>
      <c r="F1" s="660"/>
      <c r="G1" s="660"/>
      <c r="H1" s="660"/>
      <c r="I1" s="660"/>
      <c r="J1" s="660"/>
      <c r="K1" s="660"/>
      <c r="L1" s="660"/>
    </row>
    <row r="2" spans="1:15" ht="26.25" customHeight="1" thickBot="1" x14ac:dyDescent="0.3">
      <c r="A2" s="661" t="s">
        <v>0</v>
      </c>
      <c r="B2" s="663" t="s">
        <v>440</v>
      </c>
      <c r="C2" s="665" t="s">
        <v>613</v>
      </c>
      <c r="D2" s="667" t="s">
        <v>3</v>
      </c>
      <c r="E2" s="668"/>
      <c r="F2" s="668"/>
      <c r="G2" s="669"/>
      <c r="H2" s="668" t="s">
        <v>4</v>
      </c>
      <c r="I2" s="668"/>
      <c r="J2" s="668"/>
      <c r="K2" s="668"/>
      <c r="L2" s="670" t="s">
        <v>501</v>
      </c>
      <c r="M2" s="672" t="s">
        <v>630</v>
      </c>
      <c r="N2" s="673"/>
    </row>
    <row r="3" spans="1:15" ht="68.25" customHeight="1" thickBot="1" x14ac:dyDescent="0.3">
      <c r="A3" s="662"/>
      <c r="B3" s="664"/>
      <c r="C3" s="666"/>
      <c r="D3" s="410" t="s">
        <v>626</v>
      </c>
      <c r="E3" s="409" t="s">
        <v>627</v>
      </c>
      <c r="F3" s="409" t="s">
        <v>671</v>
      </c>
      <c r="G3" s="411" t="s">
        <v>493</v>
      </c>
      <c r="H3" s="412" t="s">
        <v>502</v>
      </c>
      <c r="I3" s="409" t="s">
        <v>629</v>
      </c>
      <c r="J3" s="409" t="s">
        <v>497</v>
      </c>
      <c r="K3" s="413" t="s">
        <v>495</v>
      </c>
      <c r="L3" s="671"/>
      <c r="M3" s="414" t="s">
        <v>42</v>
      </c>
      <c r="N3" s="407" t="s">
        <v>43</v>
      </c>
    </row>
    <row r="4" spans="1:15" ht="15" customHeight="1" thickBot="1" x14ac:dyDescent="0.3">
      <c r="A4" s="401">
        <v>1</v>
      </c>
      <c r="B4" s="402">
        <v>2</v>
      </c>
      <c r="C4" s="405">
        <v>3</v>
      </c>
      <c r="D4" s="401">
        <v>4</v>
      </c>
      <c r="E4" s="403">
        <v>5</v>
      </c>
      <c r="F4" s="402">
        <v>6</v>
      </c>
      <c r="G4" s="406">
        <v>7</v>
      </c>
      <c r="H4" s="403">
        <v>8</v>
      </c>
      <c r="I4" s="403">
        <v>9</v>
      </c>
      <c r="J4" s="402">
        <v>10</v>
      </c>
      <c r="K4" s="405">
        <v>11</v>
      </c>
      <c r="L4" s="404">
        <v>12</v>
      </c>
      <c r="M4" s="401">
        <v>13</v>
      </c>
      <c r="N4" s="408">
        <v>14</v>
      </c>
    </row>
    <row r="5" spans="1:15" ht="25.5" x14ac:dyDescent="0.25">
      <c r="A5" s="393" t="s">
        <v>477</v>
      </c>
      <c r="B5" s="394" t="s">
        <v>478</v>
      </c>
      <c r="C5" s="433">
        <v>514146.00000000006</v>
      </c>
      <c r="D5" s="433">
        <f t="shared" ref="D5:J5" si="0">D6+D7</f>
        <v>7046.69</v>
      </c>
      <c r="E5" s="417">
        <f t="shared" si="0"/>
        <v>0</v>
      </c>
      <c r="F5" s="417">
        <f t="shared" si="0"/>
        <v>0</v>
      </c>
      <c r="G5" s="418">
        <f>D5+E5+F5</f>
        <v>7046.69</v>
      </c>
      <c r="H5" s="434">
        <f t="shared" si="0"/>
        <v>0</v>
      </c>
      <c r="I5" s="417">
        <f t="shared" si="0"/>
        <v>4640</v>
      </c>
      <c r="J5" s="417">
        <f t="shared" si="0"/>
        <v>0</v>
      </c>
      <c r="K5" s="432">
        <f>H5+I5+J5</f>
        <v>4640</v>
      </c>
      <c r="L5" s="435">
        <f t="shared" ref="L5:L17" si="1">C5+G5-K5</f>
        <v>516552.69000000006</v>
      </c>
      <c r="M5" s="436">
        <f>'Tabela 1 '!C5-'Tabela 2'!C5</f>
        <v>0</v>
      </c>
      <c r="N5" s="437">
        <f>'Tabela 1 '!O5-'Tabela 2'!L5</f>
        <v>0</v>
      </c>
    </row>
    <row r="6" spans="1:15" ht="38.25" x14ac:dyDescent="0.25">
      <c r="A6" s="290" t="s">
        <v>8</v>
      </c>
      <c r="B6" s="281" t="s">
        <v>479</v>
      </c>
      <c r="C6" s="432">
        <v>514146.00000000006</v>
      </c>
      <c r="D6" s="438">
        <v>7046.69</v>
      </c>
      <c r="E6" s="419"/>
      <c r="F6" s="419"/>
      <c r="G6" s="418">
        <f t="shared" ref="G6:G17" si="2">D6+E6+F6</f>
        <v>7046.69</v>
      </c>
      <c r="H6" s="439"/>
      <c r="I6" s="421">
        <v>4640</v>
      </c>
      <c r="J6" s="422"/>
      <c r="K6" s="440">
        <f t="shared" ref="K6:K17" si="3">H6+I6+J6</f>
        <v>4640</v>
      </c>
      <c r="L6" s="441">
        <f t="shared" si="1"/>
        <v>516552.69000000006</v>
      </c>
      <c r="M6" s="442">
        <f>'Tabela 1 '!C6-'Tabela 2'!C6</f>
        <v>0</v>
      </c>
      <c r="N6" s="443">
        <f>'Tabela 1 '!O6-'Tabela 2'!L6</f>
        <v>0</v>
      </c>
    </row>
    <row r="7" spans="1:15" ht="25.5" x14ac:dyDescent="0.25">
      <c r="A7" s="291" t="s">
        <v>11</v>
      </c>
      <c r="B7" s="281" t="s">
        <v>480</v>
      </c>
      <c r="C7" s="432">
        <v>0</v>
      </c>
      <c r="D7" s="438"/>
      <c r="E7" s="419"/>
      <c r="F7" s="419"/>
      <c r="G7" s="418">
        <f t="shared" si="2"/>
        <v>0</v>
      </c>
      <c r="H7" s="439"/>
      <c r="I7" s="421"/>
      <c r="J7" s="422"/>
      <c r="K7" s="440">
        <f t="shared" si="3"/>
        <v>0</v>
      </c>
      <c r="L7" s="441">
        <f t="shared" si="1"/>
        <v>0</v>
      </c>
      <c r="M7" s="442">
        <f>'Tabela 1 '!C7-'Tabela 2'!C7</f>
        <v>0</v>
      </c>
      <c r="N7" s="443">
        <f>'Tabela 1 '!O7-'Tabela 2'!L7</f>
        <v>0</v>
      </c>
    </row>
    <row r="8" spans="1:15" ht="25.5" x14ac:dyDescent="0.25">
      <c r="A8" s="292" t="s">
        <v>481</v>
      </c>
      <c r="B8" s="282" t="s">
        <v>482</v>
      </c>
      <c r="C8" s="433">
        <v>11266492.51</v>
      </c>
      <c r="D8" s="433">
        <f>D9+D16+D17</f>
        <v>1029387.9700000001</v>
      </c>
      <c r="E8" s="417">
        <f>E9+E16+E17</f>
        <v>0</v>
      </c>
      <c r="F8" s="417">
        <f>F9+F16+F17</f>
        <v>0</v>
      </c>
      <c r="G8" s="418">
        <f t="shared" si="2"/>
        <v>1029387.9700000001</v>
      </c>
      <c r="H8" s="434">
        <f>H9+H16+H17</f>
        <v>0</v>
      </c>
      <c r="I8" s="423">
        <f>I9+I16+I17</f>
        <v>32675.27</v>
      </c>
      <c r="J8" s="423">
        <f>J9+J16+J17</f>
        <v>5127</v>
      </c>
      <c r="K8" s="440">
        <f t="shared" si="3"/>
        <v>37802.270000000004</v>
      </c>
      <c r="L8" s="441">
        <f t="shared" si="1"/>
        <v>12258078.210000001</v>
      </c>
      <c r="M8" s="442">
        <f>'Tabela 1 '!C8-'Tabela 2'!C8</f>
        <v>23153115.13000001</v>
      </c>
      <c r="N8" s="443">
        <f>'Tabela 1 '!O8-'Tabela 2'!L8</f>
        <v>21916712.509999998</v>
      </c>
    </row>
    <row r="9" spans="1:15" x14ac:dyDescent="0.25">
      <c r="A9" s="292" t="s">
        <v>76</v>
      </c>
      <c r="B9" s="282" t="s">
        <v>490</v>
      </c>
      <c r="C9" s="432">
        <v>11266492.51</v>
      </c>
      <c r="D9" s="432">
        <f t="shared" ref="D9:L9" si="4">D10+D11+D12+D14+D15+D13</f>
        <v>1029387.9700000001</v>
      </c>
      <c r="E9" s="432">
        <f t="shared" si="4"/>
        <v>0</v>
      </c>
      <c r="F9" s="432">
        <f t="shared" si="4"/>
        <v>0</v>
      </c>
      <c r="G9" s="432">
        <f t="shared" si="4"/>
        <v>1029387.9700000001</v>
      </c>
      <c r="H9" s="432">
        <f t="shared" si="4"/>
        <v>0</v>
      </c>
      <c r="I9" s="432">
        <f t="shared" si="4"/>
        <v>32675.27</v>
      </c>
      <c r="J9" s="432">
        <f t="shared" si="4"/>
        <v>5127</v>
      </c>
      <c r="K9" s="432">
        <f t="shared" si="4"/>
        <v>37802.270000000004</v>
      </c>
      <c r="L9" s="432">
        <f t="shared" si="4"/>
        <v>12258078.210000001</v>
      </c>
      <c r="M9" s="442">
        <f>'Tabela 1 '!C9-'Tabela 2'!C9</f>
        <v>22895461.630000003</v>
      </c>
      <c r="N9" s="443">
        <f>'Tabela 1 '!O9-'Tabela 2'!L9</f>
        <v>21659059.009999998</v>
      </c>
    </row>
    <row r="10" spans="1:15" x14ac:dyDescent="0.25">
      <c r="A10" s="291" t="s">
        <v>483</v>
      </c>
      <c r="B10" s="281" t="s">
        <v>484</v>
      </c>
      <c r="C10" s="432">
        <v>0</v>
      </c>
      <c r="D10" s="438"/>
      <c r="E10" s="419"/>
      <c r="F10" s="419"/>
      <c r="G10" s="418">
        <f t="shared" si="2"/>
        <v>0</v>
      </c>
      <c r="H10" s="439"/>
      <c r="I10" s="421"/>
      <c r="J10" s="422"/>
      <c r="K10" s="440">
        <f t="shared" si="3"/>
        <v>0</v>
      </c>
      <c r="L10" s="441">
        <f t="shared" si="1"/>
        <v>0</v>
      </c>
      <c r="M10" s="442">
        <f>'Tabela 1 '!C10-'Tabela 2'!C10</f>
        <v>4745808</v>
      </c>
      <c r="N10" s="443">
        <f>'Tabela 1 '!O10-'Tabela 2'!L10</f>
        <v>4504550.08</v>
      </c>
    </row>
    <row r="11" spans="1:15" ht="63.75" x14ac:dyDescent="0.25">
      <c r="A11" s="291" t="s">
        <v>485</v>
      </c>
      <c r="B11" s="281" t="s">
        <v>9</v>
      </c>
      <c r="C11" s="432">
        <v>0</v>
      </c>
      <c r="D11" s="438"/>
      <c r="E11" s="419"/>
      <c r="F11" s="419"/>
      <c r="G11" s="418">
        <f t="shared" si="2"/>
        <v>0</v>
      </c>
      <c r="H11" s="439"/>
      <c r="I11" s="421"/>
      <c r="J11" s="422"/>
      <c r="K11" s="440">
        <f t="shared" si="3"/>
        <v>0</v>
      </c>
      <c r="L11" s="441">
        <f t="shared" si="1"/>
        <v>0</v>
      </c>
      <c r="M11" s="442">
        <f>'Tabela 1 '!C11-'Tabela 2'!C11</f>
        <v>5500</v>
      </c>
      <c r="N11" s="443">
        <f>'Tabela 1 '!O11-'Tabela 2'!L11</f>
        <v>5500</v>
      </c>
    </row>
    <row r="12" spans="1:15" ht="25.5" x14ac:dyDescent="0.25">
      <c r="A12" s="291" t="s">
        <v>486</v>
      </c>
      <c r="B12" s="281" t="s">
        <v>10</v>
      </c>
      <c r="C12" s="432">
        <v>7625413.96</v>
      </c>
      <c r="D12" s="438">
        <f>352368.24+499982.52</f>
        <v>852350.76</v>
      </c>
      <c r="E12" s="419"/>
      <c r="F12" s="419"/>
      <c r="G12" s="418">
        <f t="shared" si="2"/>
        <v>852350.76</v>
      </c>
      <c r="H12" s="439"/>
      <c r="I12" s="421"/>
      <c r="J12" s="422"/>
      <c r="K12" s="440">
        <f t="shared" si="3"/>
        <v>0</v>
      </c>
      <c r="L12" s="441">
        <f t="shared" si="1"/>
        <v>8477764.7200000007</v>
      </c>
      <c r="M12" s="442">
        <f>'Tabela 1 '!C12-'Tabela 2'!C12</f>
        <v>17509349.670000002</v>
      </c>
      <c r="N12" s="443">
        <f>'Tabela 1 '!O12-'Tabela 2'!L12</f>
        <v>16671905.910000002</v>
      </c>
      <c r="O12" s="431"/>
    </row>
    <row r="13" spans="1:15" ht="25.5" x14ac:dyDescent="0.25">
      <c r="A13" s="291" t="s">
        <v>487</v>
      </c>
      <c r="B13" s="281" t="s">
        <v>12</v>
      </c>
      <c r="C13" s="432">
        <v>2508622.5099999998</v>
      </c>
      <c r="D13" s="438">
        <f>58444.84+5729.85+77128.56</f>
        <v>141303.25</v>
      </c>
      <c r="E13" s="419"/>
      <c r="F13" s="419"/>
      <c r="G13" s="418">
        <f t="shared" si="2"/>
        <v>141303.25</v>
      </c>
      <c r="H13" s="439"/>
      <c r="I13" s="422">
        <f>2930.43+3874.5</f>
        <v>6804.93</v>
      </c>
      <c r="J13" s="422"/>
      <c r="K13" s="440">
        <f t="shared" si="3"/>
        <v>6804.93</v>
      </c>
      <c r="L13" s="441">
        <f>C13+G13-K13</f>
        <v>2643120.8299999996</v>
      </c>
      <c r="M13" s="442">
        <f>'Tabela 1 '!C13-'Tabela 2'!C13</f>
        <v>500867.70000000065</v>
      </c>
      <c r="N13" s="443">
        <f>'Tabela 1 '!O13-'Tabela 2'!L13</f>
        <v>373888.47000000067</v>
      </c>
      <c r="O13" s="431"/>
    </row>
    <row r="14" spans="1:15" x14ac:dyDescent="0.25">
      <c r="A14" s="291" t="s">
        <v>83</v>
      </c>
      <c r="B14" s="281" t="s">
        <v>488</v>
      </c>
      <c r="C14" s="432">
        <v>270063.65000000002</v>
      </c>
      <c r="D14" s="438">
        <v>16931.16</v>
      </c>
      <c r="E14" s="419"/>
      <c r="F14" s="419"/>
      <c r="G14" s="418">
        <f t="shared" si="2"/>
        <v>16931.16</v>
      </c>
      <c r="H14" s="439"/>
      <c r="I14" s="421"/>
      <c r="J14" s="422"/>
      <c r="K14" s="440">
        <f t="shared" si="3"/>
        <v>0</v>
      </c>
      <c r="L14" s="441">
        <f t="shared" si="1"/>
        <v>286994.81</v>
      </c>
      <c r="M14" s="442">
        <f>'Tabela 1 '!C14-'Tabela 2'!C14</f>
        <v>103676.04999999999</v>
      </c>
      <c r="N14" s="443">
        <f>'Tabela 1 '!O14-'Tabela 2'!L14</f>
        <v>86744.890000000014</v>
      </c>
      <c r="O14" s="431"/>
    </row>
    <row r="15" spans="1:15" x14ac:dyDescent="0.25">
      <c r="A15" s="291" t="s">
        <v>628</v>
      </c>
      <c r="B15" s="281" t="s">
        <v>15</v>
      </c>
      <c r="C15" s="432">
        <v>862392.39</v>
      </c>
      <c r="D15" s="438">
        <f>13790.55+5012.25</f>
        <v>18802.8</v>
      </c>
      <c r="E15" s="419"/>
      <c r="F15" s="419"/>
      <c r="G15" s="418">
        <f t="shared" si="2"/>
        <v>18802.8</v>
      </c>
      <c r="H15" s="439"/>
      <c r="I15" s="421">
        <f>30997.34-J15</f>
        <v>25870.34</v>
      </c>
      <c r="J15" s="422">
        <v>5127</v>
      </c>
      <c r="K15" s="440">
        <f t="shared" si="3"/>
        <v>30997.34</v>
      </c>
      <c r="L15" s="441">
        <f t="shared" si="1"/>
        <v>850197.85000000009</v>
      </c>
      <c r="M15" s="442">
        <f>'Tabela 1 '!C15-'Tabela 2'!C15</f>
        <v>35760.209999999963</v>
      </c>
      <c r="N15" s="443">
        <f>'Tabela 1 '!O15-'Tabela 2'!L15</f>
        <v>21969.659999999916</v>
      </c>
    </row>
    <row r="16" spans="1:15" ht="25.5" x14ac:dyDescent="0.25">
      <c r="A16" s="290" t="s">
        <v>85</v>
      </c>
      <c r="B16" s="281" t="s">
        <v>659</v>
      </c>
      <c r="C16" s="432">
        <v>0</v>
      </c>
      <c r="D16" s="438"/>
      <c r="E16" s="419"/>
      <c r="F16" s="419"/>
      <c r="G16" s="418">
        <f t="shared" si="2"/>
        <v>0</v>
      </c>
      <c r="H16" s="439"/>
      <c r="I16" s="421"/>
      <c r="J16" s="422"/>
      <c r="K16" s="440">
        <f t="shared" si="3"/>
        <v>0</v>
      </c>
      <c r="L16" s="441">
        <f t="shared" si="1"/>
        <v>0</v>
      </c>
      <c r="M16" s="442">
        <f>'Tabela 1 '!C16-'Tabela 2'!C16</f>
        <v>257653.49999999953</v>
      </c>
      <c r="N16" s="443">
        <f>'Tabela 1 '!O16-'Tabela 2'!L16</f>
        <v>257653.49999999953</v>
      </c>
      <c r="O16" s="431"/>
    </row>
    <row r="17" spans="1:15" ht="26.25" thickBot="1" x14ac:dyDescent="0.3">
      <c r="A17" s="293" t="s">
        <v>489</v>
      </c>
      <c r="B17" s="294" t="s">
        <v>660</v>
      </c>
      <c r="C17" s="444">
        <v>0</v>
      </c>
      <c r="D17" s="445"/>
      <c r="E17" s="426"/>
      <c r="F17" s="426"/>
      <c r="G17" s="446">
        <f t="shared" si="2"/>
        <v>0</v>
      </c>
      <c r="H17" s="447"/>
      <c r="I17" s="426"/>
      <c r="J17" s="429"/>
      <c r="K17" s="444">
        <f t="shared" si="3"/>
        <v>0</v>
      </c>
      <c r="L17" s="448">
        <f t="shared" si="1"/>
        <v>0</v>
      </c>
      <c r="M17" s="449">
        <f>'Tabela 1 '!C17-'Tabela 2'!C17</f>
        <v>0</v>
      </c>
      <c r="N17" s="450">
        <f>'Tabela 1 '!O17-'Tabela 2'!L17</f>
        <v>0</v>
      </c>
    </row>
    <row r="18" spans="1:15" s="431" customFormat="1" x14ac:dyDescent="0.25">
      <c r="A18" s="538"/>
      <c r="B18" s="538"/>
      <c r="C18" s="540"/>
      <c r="D18" s="538"/>
      <c r="E18" s="538"/>
      <c r="F18" s="538"/>
      <c r="G18" s="538"/>
      <c r="H18" s="538"/>
      <c r="I18" s="538"/>
      <c r="L18" s="540"/>
      <c r="M18" s="538">
        <f>+L18-L19</f>
        <v>0</v>
      </c>
    </row>
    <row r="19" spans="1:15" s="431" customFormat="1" x14ac:dyDescent="0.25">
      <c r="A19" s="538"/>
      <c r="B19" s="538"/>
      <c r="C19" s="540"/>
      <c r="D19" s="538"/>
      <c r="E19" s="538"/>
      <c r="F19" s="538"/>
      <c r="G19" s="538"/>
      <c r="H19" s="538"/>
      <c r="I19" s="538"/>
      <c r="L19" s="540"/>
      <c r="M19" s="538"/>
    </row>
    <row r="20" spans="1:15" ht="15" customHeight="1" x14ac:dyDescent="0.25">
      <c r="A20" s="286"/>
      <c r="B20" s="287" t="s">
        <v>498</v>
      </c>
      <c r="C20" s="456"/>
      <c r="D20" s="288"/>
      <c r="E20" s="643">
        <v>44281</v>
      </c>
      <c r="F20" s="644"/>
      <c r="G20" s="644"/>
      <c r="H20" s="644"/>
      <c r="I20" s="644"/>
      <c r="J20" s="1"/>
      <c r="K20" s="1"/>
      <c r="L20" s="621" t="s">
        <v>499</v>
      </c>
      <c r="M20" s="621"/>
    </row>
    <row r="21" spans="1:15" ht="15" customHeight="1" x14ac:dyDescent="0.25">
      <c r="A21" s="286"/>
      <c r="B21" s="289" t="s">
        <v>500</v>
      </c>
      <c r="C21" s="287"/>
      <c r="D21" s="288"/>
      <c r="E21" s="646" t="s">
        <v>234</v>
      </c>
      <c r="F21" s="646"/>
      <c r="G21" s="646"/>
      <c r="H21" s="646"/>
      <c r="I21" s="646"/>
      <c r="J21" s="326"/>
      <c r="K21" s="326"/>
      <c r="L21" s="605" t="s">
        <v>376</v>
      </c>
      <c r="M21" s="605"/>
    </row>
    <row r="22" spans="1:15" x14ac:dyDescent="0.25">
      <c r="A22" s="286"/>
      <c r="B22" s="287"/>
      <c r="C22" s="287"/>
      <c r="D22" s="288"/>
      <c r="E22" s="288"/>
      <c r="F22" s="288"/>
      <c r="G22" s="288"/>
      <c r="H22" s="288"/>
      <c r="I22" s="285"/>
    </row>
    <row r="23" spans="1:15" ht="25.5" customHeight="1" x14ac:dyDescent="0.25">
      <c r="A23" s="647" t="s">
        <v>653</v>
      </c>
      <c r="B23" s="647"/>
      <c r="C23" s="287"/>
      <c r="D23" s="288"/>
      <c r="E23" s="288"/>
      <c r="F23" s="288"/>
      <c r="G23" s="288"/>
      <c r="H23" s="288"/>
      <c r="I23" s="285"/>
      <c r="L23" s="431"/>
      <c r="O23" s="431"/>
    </row>
    <row r="24" spans="1:15" x14ac:dyDescent="0.25">
      <c r="A24" s="286"/>
      <c r="B24" s="287"/>
      <c r="C24" s="287"/>
      <c r="D24" s="288"/>
      <c r="E24" s="288"/>
      <c r="F24" s="288"/>
      <c r="G24" s="288"/>
      <c r="H24" s="288"/>
      <c r="I24" s="285"/>
    </row>
    <row r="25" spans="1:15" x14ac:dyDescent="0.25">
      <c r="A25" s="286"/>
      <c r="B25" s="287"/>
      <c r="C25" s="287"/>
      <c r="D25" s="288"/>
      <c r="E25" s="288"/>
      <c r="F25" s="288"/>
      <c r="G25" s="288"/>
      <c r="H25" s="288"/>
      <c r="I25" s="285"/>
    </row>
    <row r="26" spans="1:15" x14ac:dyDescent="0.25">
      <c r="A26" s="286"/>
      <c r="B26" s="287"/>
      <c r="C26" s="287"/>
      <c r="D26" s="288"/>
      <c r="E26" s="288"/>
      <c r="F26" s="288"/>
      <c r="G26" s="288"/>
      <c r="H26" s="288"/>
      <c r="I26" s="285"/>
    </row>
    <row r="27" spans="1:15" x14ac:dyDescent="0.25">
      <c r="A27" s="286"/>
      <c r="B27" s="287"/>
      <c r="C27" s="287"/>
      <c r="D27" s="288"/>
      <c r="E27" s="288"/>
      <c r="F27" s="288"/>
      <c r="G27" s="288"/>
      <c r="H27" s="288"/>
      <c r="I27" s="285"/>
    </row>
    <row r="28" spans="1:15" x14ac:dyDescent="0.25">
      <c r="A28" s="286"/>
      <c r="B28" s="287"/>
      <c r="C28" s="287"/>
      <c r="D28" s="288"/>
      <c r="E28" s="288"/>
      <c r="F28" s="288"/>
      <c r="G28" s="288"/>
      <c r="H28" s="288"/>
      <c r="I28" s="285"/>
    </row>
    <row r="29" spans="1:15" x14ac:dyDescent="0.25">
      <c r="A29" s="283"/>
      <c r="B29" s="284"/>
      <c r="C29" s="284"/>
      <c r="D29" s="285"/>
      <c r="E29" s="285"/>
      <c r="F29" s="285"/>
      <c r="G29" s="285"/>
      <c r="H29" s="285"/>
      <c r="I29" s="285"/>
    </row>
    <row r="30" spans="1:15" x14ac:dyDescent="0.25">
      <c r="A30" s="286"/>
      <c r="B30" s="287"/>
      <c r="C30" s="287"/>
      <c r="D30" s="288"/>
      <c r="E30" s="288"/>
      <c r="F30" s="288"/>
      <c r="G30" s="288"/>
      <c r="H30" s="288"/>
      <c r="I30" s="285"/>
    </row>
    <row r="31" spans="1:15" x14ac:dyDescent="0.25">
      <c r="A31" s="286"/>
      <c r="B31" s="287"/>
      <c r="C31" s="287"/>
      <c r="D31" s="288"/>
      <c r="E31" s="288"/>
      <c r="F31" s="288"/>
      <c r="G31" s="288"/>
      <c r="H31" s="288"/>
      <c r="I31" s="285"/>
    </row>
    <row r="32" spans="1:15" x14ac:dyDescent="0.25">
      <c r="A32" s="286"/>
      <c r="B32" s="287"/>
      <c r="C32" s="287"/>
      <c r="D32" s="288"/>
      <c r="E32" s="288"/>
      <c r="F32" s="288"/>
      <c r="G32" s="288"/>
      <c r="H32" s="288"/>
      <c r="I32" s="285"/>
    </row>
    <row r="33" spans="1:9" x14ac:dyDescent="0.25">
      <c r="A33" s="286"/>
      <c r="B33" s="287"/>
      <c r="C33" s="287"/>
      <c r="D33" s="288"/>
      <c r="E33" s="288"/>
      <c r="F33" s="288"/>
      <c r="G33" s="288"/>
      <c r="H33" s="288"/>
      <c r="I33" s="285"/>
    </row>
    <row r="34" spans="1:9" x14ac:dyDescent="0.25">
      <c r="A34" s="286"/>
      <c r="B34" s="287"/>
      <c r="C34" s="287"/>
      <c r="D34" s="288"/>
      <c r="E34" s="288"/>
      <c r="F34" s="288"/>
      <c r="G34" s="288"/>
      <c r="H34" s="288"/>
    </row>
    <row r="35" spans="1:9" x14ac:dyDescent="0.25">
      <c r="A35" s="286"/>
      <c r="B35" s="287"/>
      <c r="C35" s="287"/>
      <c r="D35" s="288"/>
      <c r="E35" s="288"/>
      <c r="F35" s="288"/>
      <c r="G35" s="288"/>
      <c r="H35" s="288"/>
    </row>
    <row r="36" spans="1:9" x14ac:dyDescent="0.25">
      <c r="A36" s="286"/>
      <c r="B36" s="287"/>
      <c r="C36" s="287"/>
      <c r="D36" s="288"/>
      <c r="E36" s="288"/>
      <c r="F36" s="288"/>
      <c r="G36" s="288"/>
      <c r="H36" s="288"/>
    </row>
    <row r="37" spans="1:9" x14ac:dyDescent="0.25">
      <c r="A37" s="286"/>
      <c r="B37" s="287"/>
      <c r="C37" s="287"/>
      <c r="D37" s="288"/>
      <c r="E37" s="288"/>
      <c r="F37" s="288"/>
      <c r="G37" s="288"/>
      <c r="H37" s="288"/>
    </row>
    <row r="38" spans="1:9" x14ac:dyDescent="0.25">
      <c r="A38" s="283"/>
      <c r="B38" s="284"/>
      <c r="C38" s="284"/>
      <c r="D38" s="285"/>
      <c r="E38" s="285"/>
      <c r="F38" s="285"/>
      <c r="G38" s="285"/>
      <c r="H38" s="285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Normal="100" zoomScaleSheetLayoutView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674" t="s">
        <v>614</v>
      </c>
      <c r="B2" s="674"/>
      <c r="C2" s="674"/>
      <c r="D2" s="674"/>
      <c r="E2" s="674"/>
      <c r="F2" s="674"/>
    </row>
    <row r="3" spans="1:6" ht="19.5" thickBot="1" x14ac:dyDescent="0.35">
      <c r="B3" s="53"/>
    </row>
    <row r="4" spans="1:6" ht="29.25" customHeight="1" x14ac:dyDescent="0.25">
      <c r="A4" s="675" t="s">
        <v>88</v>
      </c>
      <c r="B4" s="677" t="s">
        <v>440</v>
      </c>
      <c r="C4" s="679" t="s">
        <v>516</v>
      </c>
      <c r="D4" s="679" t="s">
        <v>517</v>
      </c>
      <c r="E4" s="679" t="s">
        <v>518</v>
      </c>
      <c r="F4" s="681" t="s">
        <v>615</v>
      </c>
    </row>
    <row r="5" spans="1:6" ht="66.75" customHeight="1" x14ac:dyDescent="0.25">
      <c r="A5" s="676"/>
      <c r="B5" s="678"/>
      <c r="C5" s="680"/>
      <c r="D5" s="680"/>
      <c r="E5" s="680"/>
      <c r="F5" s="682"/>
    </row>
    <row r="6" spans="1:6" ht="14.25" customHeight="1" x14ac:dyDescent="0.25">
      <c r="A6" s="328">
        <v>1</v>
      </c>
      <c r="B6" s="348">
        <v>2</v>
      </c>
      <c r="C6" s="348">
        <v>4</v>
      </c>
      <c r="D6" s="324">
        <v>5</v>
      </c>
      <c r="E6" s="324">
        <v>6</v>
      </c>
      <c r="F6" s="366">
        <v>7</v>
      </c>
    </row>
    <row r="7" spans="1:6" ht="20.100000000000001" customHeight="1" x14ac:dyDescent="0.25">
      <c r="A7" s="317" t="s">
        <v>415</v>
      </c>
      <c r="B7" s="308" t="s">
        <v>519</v>
      </c>
      <c r="C7" s="363" t="s">
        <v>652</v>
      </c>
      <c r="D7" s="3"/>
      <c r="E7" s="3"/>
      <c r="F7" s="249"/>
    </row>
    <row r="8" spans="1:6" ht="20.100000000000001" customHeight="1" x14ac:dyDescent="0.25">
      <c r="A8" s="317" t="s">
        <v>76</v>
      </c>
      <c r="B8" s="308" t="s">
        <v>520</v>
      </c>
      <c r="D8" s="3"/>
      <c r="E8" s="3"/>
      <c r="F8" s="249"/>
    </row>
    <row r="9" spans="1:6" ht="20.100000000000001" customHeight="1" x14ac:dyDescent="0.25">
      <c r="A9" s="317" t="s">
        <v>85</v>
      </c>
      <c r="B9" s="308" t="s">
        <v>521</v>
      </c>
      <c r="C9" s="3"/>
      <c r="D9" s="3"/>
      <c r="E9" s="3"/>
      <c r="F9" s="249"/>
    </row>
    <row r="10" spans="1:6" ht="20.100000000000001" customHeight="1" x14ac:dyDescent="0.25">
      <c r="A10" s="317" t="s">
        <v>17</v>
      </c>
      <c r="B10" s="308" t="s">
        <v>522</v>
      </c>
      <c r="C10" s="3"/>
      <c r="D10" s="3"/>
      <c r="E10" s="3"/>
      <c r="F10" s="249"/>
    </row>
    <row r="11" spans="1:6" ht="20.100000000000001" customHeight="1" x14ac:dyDescent="0.25">
      <c r="A11" s="317" t="s">
        <v>18</v>
      </c>
      <c r="B11" s="308" t="s">
        <v>523</v>
      </c>
      <c r="C11" s="3"/>
      <c r="D11" s="3"/>
      <c r="E11" s="3"/>
      <c r="F11" s="249"/>
    </row>
    <row r="12" spans="1:6" ht="20.100000000000001" customHeight="1" x14ac:dyDescent="0.25">
      <c r="A12" s="317" t="s">
        <v>524</v>
      </c>
      <c r="B12" s="308" t="s">
        <v>525</v>
      </c>
      <c r="C12" s="3"/>
      <c r="D12" s="3"/>
      <c r="E12" s="3"/>
      <c r="F12" s="249"/>
    </row>
    <row r="13" spans="1:6" ht="20.100000000000001" customHeight="1" x14ac:dyDescent="0.25">
      <c r="A13" s="317" t="s">
        <v>526</v>
      </c>
      <c r="B13" s="308" t="s">
        <v>527</v>
      </c>
      <c r="C13" s="3"/>
      <c r="D13" s="3"/>
      <c r="E13" s="3"/>
      <c r="F13" s="249"/>
    </row>
    <row r="14" spans="1:6" ht="20.100000000000001" customHeight="1" thickBot="1" x14ac:dyDescent="0.3">
      <c r="A14" s="318" t="s">
        <v>528</v>
      </c>
      <c r="B14" s="309" t="s">
        <v>529</v>
      </c>
      <c r="C14" s="310"/>
      <c r="D14" s="310"/>
      <c r="E14" s="310"/>
      <c r="F14" s="311"/>
    </row>
    <row r="15" spans="1:6" ht="21.75" customHeight="1" thickBot="1" x14ac:dyDescent="0.3">
      <c r="A15" s="312" t="s">
        <v>530</v>
      </c>
      <c r="B15" s="313" t="s">
        <v>531</v>
      </c>
      <c r="C15" s="314"/>
      <c r="D15" s="314"/>
      <c r="E15" s="314"/>
      <c r="F15" s="315"/>
    </row>
    <row r="17" spans="1:7" x14ac:dyDescent="0.25">
      <c r="B17" s="54"/>
    </row>
    <row r="18" spans="1:7" ht="15" customHeight="1" x14ac:dyDescent="0.25">
      <c r="A18" s="286"/>
      <c r="B18" s="287" t="s">
        <v>498</v>
      </c>
      <c r="C18" s="643">
        <v>44281</v>
      </c>
      <c r="D18" s="643"/>
      <c r="E18" s="684" t="s">
        <v>509</v>
      </c>
      <c r="F18" s="684"/>
      <c r="G18" s="301"/>
    </row>
    <row r="19" spans="1:7" ht="15" customHeight="1" x14ac:dyDescent="0.25">
      <c r="A19" s="286"/>
      <c r="B19" s="316" t="s">
        <v>532</v>
      </c>
      <c r="C19" s="646" t="s">
        <v>534</v>
      </c>
      <c r="D19" s="646"/>
      <c r="E19" s="646" t="s">
        <v>376</v>
      </c>
      <c r="F19" s="646"/>
      <c r="G19" s="302"/>
    </row>
    <row r="20" spans="1:7" x14ac:dyDescent="0.25">
      <c r="A20" s="286"/>
      <c r="B20" s="287"/>
    </row>
    <row r="21" spans="1:7" x14ac:dyDescent="0.25">
      <c r="A21" s="683" t="s">
        <v>653</v>
      </c>
      <c r="B21" s="683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topLeftCell="A4" zoomScaleNormal="100" workbookViewId="0">
      <selection activeCell="C15" sqref="C15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674" t="s">
        <v>616</v>
      </c>
      <c r="B2" s="674"/>
      <c r="C2" s="674"/>
      <c r="D2" s="674"/>
      <c r="E2" s="674"/>
      <c r="F2" s="674"/>
      <c r="G2" s="674"/>
    </row>
    <row r="3" spans="1:7" ht="19.5" thickBot="1" x14ac:dyDescent="0.35">
      <c r="B3" s="53"/>
    </row>
    <row r="4" spans="1:7" ht="29.25" customHeight="1" x14ac:dyDescent="0.25">
      <c r="A4" s="698" t="s">
        <v>88</v>
      </c>
      <c r="B4" s="685" t="s">
        <v>510</v>
      </c>
      <c r="C4" s="685" t="s">
        <v>605</v>
      </c>
      <c r="D4" s="694" t="s">
        <v>511</v>
      </c>
      <c r="E4" s="685" t="s">
        <v>512</v>
      </c>
      <c r="F4" s="685" t="s">
        <v>513</v>
      </c>
      <c r="G4" s="696" t="s">
        <v>514</v>
      </c>
    </row>
    <row r="5" spans="1:7" ht="66.75" customHeight="1" x14ac:dyDescent="0.25">
      <c r="A5" s="699"/>
      <c r="B5" s="686"/>
      <c r="C5" s="686"/>
      <c r="D5" s="695"/>
      <c r="E5" s="686"/>
      <c r="F5" s="686"/>
      <c r="G5" s="697"/>
    </row>
    <row r="6" spans="1:7" ht="14.25" customHeight="1" x14ac:dyDescent="0.25">
      <c r="A6" s="303">
        <v>1</v>
      </c>
      <c r="B6" s="300">
        <v>2</v>
      </c>
      <c r="C6" s="299">
        <v>3</v>
      </c>
      <c r="D6" s="300">
        <v>4</v>
      </c>
      <c r="E6" s="299">
        <v>5</v>
      </c>
      <c r="F6" s="299">
        <v>6</v>
      </c>
      <c r="G6" s="304">
        <v>7</v>
      </c>
    </row>
    <row r="7" spans="1:7" ht="17.25" x14ac:dyDescent="0.25">
      <c r="A7" s="687" t="s">
        <v>7</v>
      </c>
      <c r="B7" s="700"/>
      <c r="C7" s="3" t="s">
        <v>89</v>
      </c>
      <c r="D7" s="363">
        <v>0</v>
      </c>
      <c r="E7" s="3"/>
      <c r="F7" s="3"/>
      <c r="G7" s="576">
        <v>0</v>
      </c>
    </row>
    <row r="8" spans="1:7" ht="15" customHeight="1" x14ac:dyDescent="0.25">
      <c r="A8" s="687"/>
      <c r="B8" s="701"/>
      <c r="C8" s="3" t="s">
        <v>90</v>
      </c>
      <c r="D8" s="452">
        <v>0</v>
      </c>
      <c r="E8" s="3"/>
      <c r="F8" s="3"/>
      <c r="G8" s="453">
        <v>0</v>
      </c>
    </row>
    <row r="9" spans="1:7" ht="17.25" x14ac:dyDescent="0.25">
      <c r="A9" s="687" t="s">
        <v>76</v>
      </c>
      <c r="B9" s="688"/>
      <c r="C9" s="3" t="s">
        <v>89</v>
      </c>
      <c r="D9" s="3"/>
      <c r="E9" s="3"/>
      <c r="F9" s="3"/>
      <c r="G9" s="249"/>
    </row>
    <row r="10" spans="1:7" x14ac:dyDescent="0.25">
      <c r="A10" s="687"/>
      <c r="B10" s="689"/>
      <c r="C10" s="3" t="s">
        <v>90</v>
      </c>
      <c r="D10" s="3"/>
      <c r="E10" s="3"/>
      <c r="F10" s="3"/>
      <c r="G10" s="249"/>
    </row>
    <row r="11" spans="1:7" ht="17.25" x14ac:dyDescent="0.25">
      <c r="A11" s="687" t="s">
        <v>85</v>
      </c>
      <c r="B11" s="688"/>
      <c r="C11" s="3" t="s">
        <v>89</v>
      </c>
      <c r="D11" s="3"/>
      <c r="E11" s="3"/>
      <c r="F11" s="3"/>
      <c r="G11" s="249"/>
    </row>
    <row r="12" spans="1:7" x14ac:dyDescent="0.25">
      <c r="A12" s="687"/>
      <c r="B12" s="689"/>
      <c r="C12" s="3" t="s">
        <v>90</v>
      </c>
      <c r="D12" s="3"/>
      <c r="E12" s="3"/>
      <c r="F12" s="3"/>
      <c r="G12" s="249"/>
    </row>
    <row r="13" spans="1:7" ht="17.25" x14ac:dyDescent="0.25">
      <c r="A13" s="687" t="s">
        <v>17</v>
      </c>
      <c r="B13" s="688"/>
      <c r="C13" s="3" t="s">
        <v>89</v>
      </c>
      <c r="D13" s="3"/>
      <c r="E13" s="3"/>
      <c r="F13" s="3"/>
      <c r="G13" s="249"/>
    </row>
    <row r="14" spans="1:7" x14ac:dyDescent="0.25">
      <c r="A14" s="687"/>
      <c r="B14" s="689"/>
      <c r="C14" s="3" t="s">
        <v>90</v>
      </c>
      <c r="D14" s="3"/>
      <c r="E14" s="3"/>
      <c r="F14" s="3"/>
      <c r="G14" s="249"/>
    </row>
    <row r="15" spans="1:7" ht="17.25" x14ac:dyDescent="0.25">
      <c r="A15" s="690" t="s">
        <v>91</v>
      </c>
      <c r="B15" s="692" t="s">
        <v>92</v>
      </c>
      <c r="C15" s="3" t="s">
        <v>89</v>
      </c>
      <c r="D15" s="363">
        <v>0</v>
      </c>
      <c r="E15" s="3"/>
      <c r="F15" s="3"/>
      <c r="G15" s="576">
        <v>0</v>
      </c>
    </row>
    <row r="16" spans="1:7" ht="15.75" thickBot="1" x14ac:dyDescent="0.3">
      <c r="A16" s="691"/>
      <c r="B16" s="693"/>
      <c r="C16" s="280" t="s">
        <v>90</v>
      </c>
      <c r="D16" s="454">
        <v>0</v>
      </c>
      <c r="E16" s="280"/>
      <c r="F16" s="280"/>
      <c r="G16" s="577">
        <v>0</v>
      </c>
    </row>
    <row r="18" spans="1:8" x14ac:dyDescent="0.25">
      <c r="B18" s="54"/>
    </row>
    <row r="19" spans="1:8" ht="25.5" x14ac:dyDescent="0.25">
      <c r="A19" s="286"/>
      <c r="B19" s="287" t="s">
        <v>498</v>
      </c>
      <c r="C19" s="643" t="s">
        <v>748</v>
      </c>
      <c r="D19" s="644"/>
      <c r="E19" s="301"/>
      <c r="F19" s="684" t="s">
        <v>509</v>
      </c>
      <c r="G19" s="684"/>
      <c r="H19" s="301"/>
    </row>
    <row r="20" spans="1:8" ht="15" customHeight="1" x14ac:dyDescent="0.25">
      <c r="A20" s="286"/>
      <c r="B20" s="289" t="s">
        <v>500</v>
      </c>
      <c r="C20" s="646" t="s">
        <v>515</v>
      </c>
      <c r="D20" s="646"/>
      <c r="E20" s="301"/>
      <c r="F20" s="646" t="s">
        <v>376</v>
      </c>
      <c r="G20" s="646"/>
      <c r="H20" s="302"/>
    </row>
    <row r="21" spans="1:8" x14ac:dyDescent="0.25">
      <c r="A21" s="286"/>
      <c r="B21" s="287"/>
    </row>
    <row r="22" spans="1:8" ht="25.5" customHeight="1" x14ac:dyDescent="0.25">
      <c r="A22" s="647" t="s">
        <v>653</v>
      </c>
      <c r="B22" s="647"/>
    </row>
    <row r="24" spans="1:8" x14ac:dyDescent="0.25">
      <c r="A24" t="s">
        <v>772</v>
      </c>
    </row>
    <row r="25" spans="1:8" x14ac:dyDescent="0.25">
      <c r="A25" t="s">
        <v>749</v>
      </c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selection activeCell="F13" sqref="F13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702" t="s">
        <v>617</v>
      </c>
      <c r="B1" s="702"/>
      <c r="C1" s="702"/>
      <c r="D1" s="702"/>
      <c r="E1" s="702"/>
      <c r="F1" s="702"/>
    </row>
    <row r="2" spans="1:8" ht="18" customHeight="1" thickBot="1" x14ac:dyDescent="0.3">
      <c r="F2" s="55"/>
    </row>
    <row r="3" spans="1:8" ht="30.75" customHeight="1" x14ac:dyDescent="0.25">
      <c r="A3" s="703" t="s">
        <v>88</v>
      </c>
      <c r="B3" s="705" t="s">
        <v>440</v>
      </c>
      <c r="C3" s="705" t="s">
        <v>536</v>
      </c>
      <c r="D3" s="705" t="s">
        <v>779</v>
      </c>
      <c r="E3" s="705" t="s">
        <v>537</v>
      </c>
      <c r="F3" s="681" t="s">
        <v>538</v>
      </c>
    </row>
    <row r="4" spans="1:8" ht="31.5" customHeight="1" x14ac:dyDescent="0.25">
      <c r="A4" s="704"/>
      <c r="B4" s="706"/>
      <c r="C4" s="706"/>
      <c r="D4" s="706"/>
      <c r="E4" s="706"/>
      <c r="F4" s="682"/>
    </row>
    <row r="5" spans="1:8" x14ac:dyDescent="0.25">
      <c r="A5" s="303">
        <v>1</v>
      </c>
      <c r="B5" s="300">
        <v>2</v>
      </c>
      <c r="C5" s="299">
        <v>3</v>
      </c>
      <c r="D5" s="300">
        <v>4</v>
      </c>
      <c r="E5" s="299">
        <v>5</v>
      </c>
      <c r="F5" s="304">
        <v>6</v>
      </c>
    </row>
    <row r="6" spans="1:8" x14ac:dyDescent="0.25">
      <c r="A6" s="317" t="s">
        <v>7</v>
      </c>
      <c r="B6" s="308" t="s">
        <v>535</v>
      </c>
      <c r="C6" s="457"/>
      <c r="D6" s="422"/>
      <c r="E6" s="422"/>
      <c r="F6" s="443">
        <f>C6+D6-E6</f>
        <v>0</v>
      </c>
    </row>
    <row r="7" spans="1:8" x14ac:dyDescent="0.25">
      <c r="A7" s="317" t="s">
        <v>76</v>
      </c>
      <c r="B7" s="308" t="s">
        <v>10</v>
      </c>
      <c r="C7" s="422">
        <v>14907</v>
      </c>
      <c r="D7" s="422">
        <v>0</v>
      </c>
      <c r="E7" s="422">
        <f>+C7</f>
        <v>14907</v>
      </c>
      <c r="F7" s="443">
        <f>+C7+D7-E7</f>
        <v>0</v>
      </c>
    </row>
    <row r="8" spans="1:8" x14ac:dyDescent="0.25">
      <c r="A8" s="317" t="s">
        <v>85</v>
      </c>
      <c r="B8" s="308" t="s">
        <v>12</v>
      </c>
      <c r="C8" s="422">
        <v>119047.18</v>
      </c>
      <c r="D8" s="422">
        <v>19311</v>
      </c>
      <c r="E8" s="431">
        <v>19458.599999999999</v>
      </c>
      <c r="F8" s="443">
        <f>+C8+D8-E8</f>
        <v>118899.57999999999</v>
      </c>
      <c r="G8" s="567"/>
      <c r="H8" s="566"/>
    </row>
    <row r="9" spans="1:8" x14ac:dyDescent="0.25">
      <c r="A9" s="317" t="s">
        <v>85</v>
      </c>
      <c r="B9" s="308" t="s">
        <v>488</v>
      </c>
      <c r="C9" s="422"/>
      <c r="D9" s="422"/>
      <c r="E9" s="422"/>
      <c r="F9" s="443">
        <f t="shared" ref="F9:F11" si="0">C9+D9-E9</f>
        <v>0</v>
      </c>
      <c r="G9" s="431"/>
      <c r="H9" s="431"/>
    </row>
    <row r="10" spans="1:8" x14ac:dyDescent="0.25">
      <c r="A10" s="317" t="s">
        <v>17</v>
      </c>
      <c r="B10" s="308" t="s">
        <v>15</v>
      </c>
      <c r="C10" s="422"/>
      <c r="D10" s="422"/>
      <c r="E10" s="422"/>
      <c r="F10" s="443">
        <f t="shared" si="0"/>
        <v>0</v>
      </c>
      <c r="H10" s="431"/>
    </row>
    <row r="11" spans="1:8" x14ac:dyDescent="0.25">
      <c r="A11" s="317" t="s">
        <v>588</v>
      </c>
      <c r="B11" s="308"/>
      <c r="C11" s="422"/>
      <c r="D11" s="422"/>
      <c r="E11" s="422"/>
      <c r="F11" s="443">
        <f t="shared" si="0"/>
        <v>0</v>
      </c>
    </row>
    <row r="12" spans="1:8" ht="22.5" customHeight="1" thickBot="1" x14ac:dyDescent="0.3">
      <c r="A12" s="321" t="s">
        <v>91</v>
      </c>
      <c r="B12" s="322" t="s">
        <v>92</v>
      </c>
      <c r="C12" s="429">
        <f>C6+C7+C8+C9+C10+C11</f>
        <v>133954.18</v>
      </c>
      <c r="D12" s="429">
        <f>SUM(D6:D11)</f>
        <v>19311</v>
      </c>
      <c r="E12" s="429">
        <f>SUM(E6:E11)</f>
        <v>34365.599999999999</v>
      </c>
      <c r="F12" s="450">
        <f>F6+F7+F8+F9+F10+F11</f>
        <v>118899.57999999999</v>
      </c>
    </row>
    <row r="14" spans="1:8" ht="15.75" customHeight="1" x14ac:dyDescent="0.25">
      <c r="B14" s="320"/>
      <c r="C14" s="320"/>
      <c r="D14" s="320"/>
      <c r="E14" s="320"/>
      <c r="F14" s="320"/>
    </row>
    <row r="15" spans="1:8" x14ac:dyDescent="0.25">
      <c r="A15" s="286"/>
      <c r="B15" s="287" t="s">
        <v>498</v>
      </c>
      <c r="C15" s="643">
        <v>44281</v>
      </c>
      <c r="D15" s="644"/>
      <c r="E15" s="684" t="s">
        <v>509</v>
      </c>
      <c r="F15" s="684"/>
    </row>
    <row r="16" spans="1:8" x14ac:dyDescent="0.25">
      <c r="A16" s="286"/>
      <c r="B16" s="316" t="s">
        <v>532</v>
      </c>
      <c r="C16" s="646" t="s">
        <v>534</v>
      </c>
      <c r="D16" s="646"/>
      <c r="E16" s="646" t="s">
        <v>376</v>
      </c>
      <c r="F16" s="646"/>
    </row>
    <row r="17" spans="1:2" x14ac:dyDescent="0.25">
      <c r="A17" s="286"/>
      <c r="B17" s="287"/>
    </row>
    <row r="18" spans="1:2" x14ac:dyDescent="0.25">
      <c r="A18" s="683" t="s">
        <v>653</v>
      </c>
      <c r="B18" s="683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Normal="100" workbookViewId="0">
      <selection activeCell="I8" sqref="I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707" t="s">
        <v>549</v>
      </c>
      <c r="B1" s="707"/>
      <c r="C1" s="707"/>
      <c r="D1" s="707"/>
      <c r="E1" s="707"/>
      <c r="F1" s="707"/>
      <c r="G1" s="707"/>
      <c r="H1" s="707"/>
      <c r="I1" s="707"/>
      <c r="J1" s="707"/>
    </row>
    <row r="2" spans="1:10" ht="12.75" customHeight="1" thickBot="1" x14ac:dyDescent="0.3"/>
    <row r="3" spans="1:10" ht="38.25" customHeight="1" x14ac:dyDescent="0.25">
      <c r="A3" s="703" t="s">
        <v>0</v>
      </c>
      <c r="B3" s="709" t="s">
        <v>440</v>
      </c>
      <c r="C3" s="705" t="s">
        <v>539</v>
      </c>
      <c r="D3" s="705"/>
      <c r="E3" s="705" t="s">
        <v>540</v>
      </c>
      <c r="F3" s="705"/>
      <c r="G3" s="705" t="s">
        <v>541</v>
      </c>
      <c r="H3" s="705"/>
      <c r="I3" s="705" t="s">
        <v>542</v>
      </c>
      <c r="J3" s="681"/>
    </row>
    <row r="4" spans="1:10" x14ac:dyDescent="0.25">
      <c r="A4" s="704"/>
      <c r="B4" s="708"/>
      <c r="C4" s="708" t="s">
        <v>543</v>
      </c>
      <c r="D4" s="708" t="s">
        <v>544</v>
      </c>
      <c r="E4" s="708" t="s">
        <v>543</v>
      </c>
      <c r="F4" s="708" t="s">
        <v>544</v>
      </c>
      <c r="G4" s="708" t="s">
        <v>543</v>
      </c>
      <c r="H4" s="708" t="s">
        <v>544</v>
      </c>
      <c r="I4" s="354" t="s">
        <v>543</v>
      </c>
      <c r="J4" s="327" t="s">
        <v>544</v>
      </c>
    </row>
    <row r="5" spans="1:10" x14ac:dyDescent="0.25">
      <c r="A5" s="704"/>
      <c r="B5" s="708"/>
      <c r="C5" s="708"/>
      <c r="D5" s="708"/>
      <c r="E5" s="708"/>
      <c r="F5" s="708"/>
      <c r="G5" s="708"/>
      <c r="H5" s="708"/>
      <c r="I5" s="354" t="s">
        <v>545</v>
      </c>
      <c r="J5" s="327" t="s">
        <v>546</v>
      </c>
    </row>
    <row r="6" spans="1:10" ht="12" customHeight="1" thickBot="1" x14ac:dyDescent="0.3">
      <c r="A6" s="389">
        <v>1</v>
      </c>
      <c r="B6" s="390">
        <v>2</v>
      </c>
      <c r="C6" s="390">
        <v>3</v>
      </c>
      <c r="D6" s="390">
        <v>4</v>
      </c>
      <c r="E6" s="390">
        <v>5</v>
      </c>
      <c r="F6" s="390">
        <v>6</v>
      </c>
      <c r="G6" s="390">
        <v>7</v>
      </c>
      <c r="H6" s="390">
        <v>8</v>
      </c>
      <c r="I6" s="390">
        <v>9</v>
      </c>
      <c r="J6" s="391">
        <v>10</v>
      </c>
    </row>
    <row r="7" spans="1:10" ht="15" customHeight="1" x14ac:dyDescent="0.25">
      <c r="A7" s="385" t="s">
        <v>415</v>
      </c>
      <c r="B7" s="386" t="s">
        <v>547</v>
      </c>
      <c r="C7" s="458" t="s">
        <v>652</v>
      </c>
      <c r="D7" s="386"/>
      <c r="E7" s="386"/>
      <c r="F7" s="386"/>
      <c r="G7" s="386"/>
      <c r="H7" s="386"/>
      <c r="I7" s="387">
        <v>0</v>
      </c>
      <c r="J7" s="388">
        <f>D7+F7+H7</f>
        <v>0</v>
      </c>
    </row>
    <row r="8" spans="1:10" ht="15" customHeight="1" x14ac:dyDescent="0.25">
      <c r="A8" s="330" t="s">
        <v>8</v>
      </c>
      <c r="B8" s="221"/>
      <c r="C8" s="221"/>
      <c r="D8" s="221"/>
      <c r="E8" s="221"/>
      <c r="F8" s="221"/>
      <c r="G8" s="221"/>
      <c r="H8" s="221"/>
      <c r="I8" s="325">
        <f t="shared" ref="I8:I23" si="0">C8+E8+G8</f>
        <v>0</v>
      </c>
      <c r="J8" s="331">
        <f t="shared" ref="J8:J22" si="1">D8+F8+H8</f>
        <v>0</v>
      </c>
    </row>
    <row r="9" spans="1:10" ht="15" customHeight="1" x14ac:dyDescent="0.25">
      <c r="A9" s="330" t="s">
        <v>11</v>
      </c>
      <c r="B9" s="221"/>
      <c r="C9" s="221"/>
      <c r="D9" s="221"/>
      <c r="E9" s="221"/>
      <c r="F9" s="221"/>
      <c r="G9" s="221"/>
      <c r="H9" s="221"/>
      <c r="I9" s="325">
        <f t="shared" si="0"/>
        <v>0</v>
      </c>
      <c r="J9" s="331">
        <f t="shared" si="1"/>
        <v>0</v>
      </c>
    </row>
    <row r="10" spans="1:10" ht="15" customHeight="1" x14ac:dyDescent="0.25">
      <c r="A10" s="330"/>
      <c r="B10" s="221"/>
      <c r="C10" s="221"/>
      <c r="D10" s="221"/>
      <c r="E10" s="221"/>
      <c r="F10" s="221"/>
      <c r="G10" s="221"/>
      <c r="H10" s="221"/>
      <c r="I10" s="325">
        <f t="shared" si="0"/>
        <v>0</v>
      </c>
      <c r="J10" s="331">
        <f t="shared" si="1"/>
        <v>0</v>
      </c>
    </row>
    <row r="11" spans="1:10" ht="15" customHeight="1" x14ac:dyDescent="0.25">
      <c r="A11" s="330" t="s">
        <v>76</v>
      </c>
      <c r="B11" s="221" t="s">
        <v>548</v>
      </c>
      <c r="C11" s="221"/>
      <c r="D11" s="221"/>
      <c r="E11" s="221"/>
      <c r="F11" s="221"/>
      <c r="G11" s="221"/>
      <c r="H11" s="221"/>
      <c r="I11" s="325">
        <f t="shared" si="0"/>
        <v>0</v>
      </c>
      <c r="J11" s="331">
        <f t="shared" si="1"/>
        <v>0</v>
      </c>
    </row>
    <row r="12" spans="1:10" ht="15" customHeight="1" x14ac:dyDescent="0.25">
      <c r="A12" s="332" t="s">
        <v>483</v>
      </c>
      <c r="B12" s="221"/>
      <c r="C12" s="221"/>
      <c r="D12" s="221"/>
      <c r="E12" s="221"/>
      <c r="F12" s="221"/>
      <c r="G12" s="221"/>
      <c r="H12" s="221"/>
      <c r="I12" s="325">
        <f t="shared" si="0"/>
        <v>0</v>
      </c>
      <c r="J12" s="331">
        <f t="shared" si="1"/>
        <v>0</v>
      </c>
    </row>
    <row r="13" spans="1:10" ht="15" customHeight="1" x14ac:dyDescent="0.25">
      <c r="A13" s="332" t="s">
        <v>486</v>
      </c>
      <c r="B13" s="221"/>
      <c r="C13" s="221"/>
      <c r="D13" s="221"/>
      <c r="E13" s="221"/>
      <c r="F13" s="221"/>
      <c r="G13" s="221"/>
      <c r="H13" s="221"/>
      <c r="I13" s="325">
        <f t="shared" si="0"/>
        <v>0</v>
      </c>
      <c r="J13" s="331">
        <f t="shared" si="1"/>
        <v>0</v>
      </c>
    </row>
    <row r="14" spans="1:10" ht="15" customHeight="1" x14ac:dyDescent="0.25">
      <c r="A14" s="332"/>
      <c r="B14" s="221"/>
      <c r="C14" s="221"/>
      <c r="D14" s="221"/>
      <c r="E14" s="221"/>
      <c r="F14" s="221"/>
      <c r="G14" s="221"/>
      <c r="H14" s="221"/>
      <c r="I14" s="325">
        <f t="shared" si="0"/>
        <v>0</v>
      </c>
      <c r="J14" s="331">
        <f t="shared" si="1"/>
        <v>0</v>
      </c>
    </row>
    <row r="15" spans="1:10" ht="15" customHeight="1" x14ac:dyDescent="0.25">
      <c r="A15" s="332" t="s">
        <v>24</v>
      </c>
      <c r="B15" s="221" t="s">
        <v>618</v>
      </c>
      <c r="C15" s="221"/>
      <c r="D15" s="221"/>
      <c r="E15" s="221"/>
      <c r="F15" s="221"/>
      <c r="G15" s="221"/>
      <c r="H15" s="221"/>
      <c r="I15" s="325">
        <f t="shared" si="0"/>
        <v>0</v>
      </c>
      <c r="J15" s="331">
        <f t="shared" si="1"/>
        <v>0</v>
      </c>
    </row>
    <row r="16" spans="1:10" ht="15" customHeight="1" x14ac:dyDescent="0.25">
      <c r="A16" s="332" t="s">
        <v>550</v>
      </c>
      <c r="B16" s="221"/>
      <c r="C16" s="221"/>
      <c r="D16" s="221"/>
      <c r="E16" s="221"/>
      <c r="F16" s="221"/>
      <c r="G16" s="221"/>
      <c r="H16" s="221"/>
      <c r="I16" s="325">
        <f t="shared" si="0"/>
        <v>0</v>
      </c>
      <c r="J16" s="331">
        <f t="shared" si="1"/>
        <v>0</v>
      </c>
    </row>
    <row r="17" spans="1:12" ht="15" customHeight="1" x14ac:dyDescent="0.25">
      <c r="A17" s="332" t="s">
        <v>551</v>
      </c>
      <c r="B17" s="221"/>
      <c r="C17" s="221"/>
      <c r="D17" s="221"/>
      <c r="E17" s="221"/>
      <c r="F17" s="221"/>
      <c r="G17" s="221"/>
      <c r="H17" s="221"/>
      <c r="I17" s="325">
        <f t="shared" si="0"/>
        <v>0</v>
      </c>
      <c r="J17" s="331">
        <f t="shared" si="1"/>
        <v>0</v>
      </c>
    </row>
    <row r="18" spans="1:12" ht="15" customHeight="1" x14ac:dyDescent="0.25">
      <c r="A18" s="330"/>
      <c r="B18" s="221"/>
      <c r="C18" s="221"/>
      <c r="D18" s="221"/>
      <c r="E18" s="221"/>
      <c r="F18" s="221"/>
      <c r="G18" s="221"/>
      <c r="H18" s="221"/>
      <c r="I18" s="325">
        <f t="shared" si="0"/>
        <v>0</v>
      </c>
      <c r="J18" s="331">
        <f t="shared" si="1"/>
        <v>0</v>
      </c>
    </row>
    <row r="19" spans="1:12" ht="15" customHeight="1" x14ac:dyDescent="0.25">
      <c r="A19" s="330" t="s">
        <v>489</v>
      </c>
      <c r="B19" s="221" t="s">
        <v>527</v>
      </c>
      <c r="C19" s="221"/>
      <c r="D19" s="221"/>
      <c r="E19" s="221"/>
      <c r="F19" s="221"/>
      <c r="G19" s="221"/>
      <c r="H19" s="221"/>
      <c r="I19" s="325">
        <f t="shared" si="0"/>
        <v>0</v>
      </c>
      <c r="J19" s="331">
        <f t="shared" si="1"/>
        <v>0</v>
      </c>
    </row>
    <row r="20" spans="1:12" ht="15" customHeight="1" x14ac:dyDescent="0.25">
      <c r="A20" s="330" t="s">
        <v>552</v>
      </c>
      <c r="B20" s="221"/>
      <c r="C20" s="221"/>
      <c r="D20" s="221"/>
      <c r="E20" s="221"/>
      <c r="F20" s="221"/>
      <c r="G20" s="221"/>
      <c r="H20" s="221"/>
      <c r="I20" s="325">
        <f t="shared" si="0"/>
        <v>0</v>
      </c>
      <c r="J20" s="331">
        <f t="shared" si="1"/>
        <v>0</v>
      </c>
    </row>
    <row r="21" spans="1:12" ht="15" customHeight="1" x14ac:dyDescent="0.25">
      <c r="A21" s="332" t="s">
        <v>553</v>
      </c>
      <c r="B21" s="221"/>
      <c r="C21" s="221"/>
      <c r="D21" s="221"/>
      <c r="E21" s="221"/>
      <c r="F21" s="221"/>
      <c r="G21" s="221"/>
      <c r="H21" s="221"/>
      <c r="I21" s="325">
        <f t="shared" si="0"/>
        <v>0</v>
      </c>
      <c r="J21" s="331">
        <f t="shared" si="1"/>
        <v>0</v>
      </c>
    </row>
    <row r="22" spans="1:12" ht="15.75" thickBot="1" x14ac:dyDescent="0.3">
      <c r="A22" s="377"/>
      <c r="B22" s="378"/>
      <c r="C22" s="378"/>
      <c r="D22" s="378"/>
      <c r="E22" s="378"/>
      <c r="F22" s="378"/>
      <c r="G22" s="378"/>
      <c r="H22" s="378"/>
      <c r="I22" s="379">
        <f t="shared" si="0"/>
        <v>0</v>
      </c>
      <c r="J22" s="380">
        <f t="shared" si="1"/>
        <v>0</v>
      </c>
    </row>
    <row r="23" spans="1:12" ht="21.75" customHeight="1" thickBot="1" x14ac:dyDescent="0.3">
      <c r="A23" s="381"/>
      <c r="B23" s="382" t="s">
        <v>554</v>
      </c>
      <c r="C23" s="383" t="e">
        <f>C19+C15+C11+C7</f>
        <v>#VALUE!</v>
      </c>
      <c r="D23" s="383">
        <f>D19+D15+D11+D7</f>
        <v>0</v>
      </c>
      <c r="E23" s="383">
        <f t="shared" ref="E23:J23" si="2">E19+E15+E11+E7</f>
        <v>0</v>
      </c>
      <c r="F23" s="383">
        <f t="shared" si="2"/>
        <v>0</v>
      </c>
      <c r="G23" s="383">
        <f t="shared" si="2"/>
        <v>0</v>
      </c>
      <c r="H23" s="383">
        <f t="shared" si="2"/>
        <v>0</v>
      </c>
      <c r="I23" s="383" t="e">
        <f t="shared" si="0"/>
        <v>#VALUE!</v>
      </c>
      <c r="J23" s="384">
        <f t="shared" si="2"/>
        <v>0</v>
      </c>
    </row>
    <row r="24" spans="1:12" x14ac:dyDescent="0.25">
      <c r="A24" s="333"/>
      <c r="B24" s="333"/>
      <c r="C24" s="333"/>
      <c r="D24" s="333"/>
      <c r="E24" s="333"/>
      <c r="F24" s="333"/>
      <c r="G24" s="333"/>
      <c r="H24" s="333"/>
      <c r="I24" s="333"/>
      <c r="J24" s="333"/>
    </row>
    <row r="25" spans="1:12" x14ac:dyDescent="0.25">
      <c r="A25" s="333"/>
      <c r="B25" s="333"/>
      <c r="C25" s="333"/>
      <c r="D25" s="333"/>
      <c r="E25" s="333"/>
      <c r="F25" s="333"/>
      <c r="G25" s="333"/>
      <c r="H25" s="333"/>
      <c r="I25" s="333"/>
      <c r="J25" s="333"/>
    </row>
    <row r="26" spans="1:12" x14ac:dyDescent="0.25">
      <c r="A26" s="323"/>
      <c r="B26" s="323"/>
      <c r="C26" s="323"/>
      <c r="D26" s="323"/>
      <c r="E26" s="323"/>
      <c r="F26" s="323"/>
      <c r="G26" s="323"/>
      <c r="H26" s="323"/>
      <c r="I26" s="323"/>
      <c r="J26" s="323"/>
    </row>
    <row r="27" spans="1:12" ht="15" customHeight="1" x14ac:dyDescent="0.25">
      <c r="A27" s="286"/>
      <c r="B27" s="287" t="s">
        <v>498</v>
      </c>
      <c r="C27" s="287"/>
      <c r="D27" s="643">
        <v>44281</v>
      </c>
      <c r="E27" s="644"/>
      <c r="F27" s="644"/>
      <c r="G27" s="301"/>
      <c r="H27" s="301"/>
      <c r="I27" s="296" t="s">
        <v>499</v>
      </c>
      <c r="K27" s="1"/>
      <c r="L27" s="1"/>
    </row>
    <row r="28" spans="1:12" ht="15" customHeight="1" x14ac:dyDescent="0.25">
      <c r="A28" s="286"/>
      <c r="B28" s="289" t="s">
        <v>500</v>
      </c>
      <c r="C28" s="287"/>
      <c r="D28" s="646" t="s">
        <v>234</v>
      </c>
      <c r="E28" s="646"/>
      <c r="F28" s="646"/>
      <c r="G28" s="302"/>
      <c r="H28" s="302"/>
      <c r="I28" s="326" t="s">
        <v>376</v>
      </c>
      <c r="K28" s="326"/>
      <c r="L28" s="326"/>
    </row>
    <row r="29" spans="1:12" x14ac:dyDescent="0.25">
      <c r="A29" s="286"/>
      <c r="B29" s="287"/>
      <c r="C29" s="287"/>
      <c r="D29" s="288"/>
      <c r="E29" s="288"/>
      <c r="F29" s="288"/>
      <c r="G29" s="288"/>
      <c r="H29" s="288"/>
      <c r="I29" s="285"/>
    </row>
    <row r="30" spans="1:12" ht="30" customHeight="1" x14ac:dyDescent="0.25">
      <c r="A30" s="647" t="s">
        <v>653</v>
      </c>
      <c r="B30" s="647"/>
      <c r="C30" s="287"/>
      <c r="D30" s="288"/>
      <c r="E30" s="288"/>
      <c r="F30" s="288"/>
      <c r="G30" s="288"/>
      <c r="H30" s="288"/>
      <c r="I30" s="285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Normal="100" workbookViewId="0">
      <selection activeCell="I5" sqref="I5:K11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12.7109375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0" ht="33.75" customHeight="1" x14ac:dyDescent="0.25">
      <c r="A1" s="710" t="s">
        <v>672</v>
      </c>
      <c r="B1" s="710"/>
      <c r="C1" s="710"/>
      <c r="D1" s="710"/>
      <c r="E1" s="710"/>
      <c r="F1" s="710"/>
      <c r="G1" s="710"/>
      <c r="H1" s="710"/>
    </row>
    <row r="2" spans="1:10" ht="15.75" thickBot="1" x14ac:dyDescent="0.3"/>
    <row r="3" spans="1:10" ht="31.5" customHeight="1" x14ac:dyDescent="0.25">
      <c r="A3" s="698" t="s">
        <v>88</v>
      </c>
      <c r="B3" s="685" t="s">
        <v>503</v>
      </c>
      <c r="C3" s="685" t="s">
        <v>504</v>
      </c>
      <c r="D3" s="685" t="s">
        <v>505</v>
      </c>
      <c r="E3" s="685" t="s">
        <v>506</v>
      </c>
      <c r="F3" s="685"/>
      <c r="G3" s="685"/>
      <c r="H3" s="696" t="s">
        <v>508</v>
      </c>
    </row>
    <row r="4" spans="1:10" ht="78" customHeight="1" x14ac:dyDescent="0.25">
      <c r="A4" s="699"/>
      <c r="B4" s="686"/>
      <c r="C4" s="686"/>
      <c r="D4" s="686"/>
      <c r="E4" s="297" t="s">
        <v>93</v>
      </c>
      <c r="F4" s="298" t="s">
        <v>507</v>
      </c>
      <c r="G4" s="298" t="s">
        <v>655</v>
      </c>
      <c r="H4" s="697"/>
    </row>
    <row r="5" spans="1:10" x14ac:dyDescent="0.25">
      <c r="A5" s="303">
        <v>1</v>
      </c>
      <c r="B5" s="300">
        <v>2</v>
      </c>
      <c r="C5" s="299">
        <v>3</v>
      </c>
      <c r="D5" s="300">
        <v>4</v>
      </c>
      <c r="E5" s="299">
        <v>5</v>
      </c>
      <c r="F5" s="300">
        <v>6</v>
      </c>
      <c r="G5" s="299">
        <v>7</v>
      </c>
      <c r="H5" s="304">
        <v>8</v>
      </c>
    </row>
    <row r="6" spans="1:10" ht="27.75" customHeight="1" x14ac:dyDescent="0.25">
      <c r="A6" s="305">
        <v>1</v>
      </c>
      <c r="B6" s="451" t="s">
        <v>681</v>
      </c>
      <c r="C6" s="452">
        <v>91911.23</v>
      </c>
      <c r="D6" s="452">
        <v>10743.6</v>
      </c>
      <c r="E6" s="452">
        <v>492</v>
      </c>
      <c r="F6" s="568"/>
      <c r="G6" s="452">
        <f>+E6+F6</f>
        <v>492</v>
      </c>
      <c r="H6" s="453">
        <f>+C6+D6-G6</f>
        <v>102162.83</v>
      </c>
      <c r="J6" s="431"/>
    </row>
    <row r="7" spans="1:10" ht="18.75" customHeight="1" x14ac:dyDescent="0.25">
      <c r="A7" s="305">
        <v>2</v>
      </c>
      <c r="B7" s="451" t="s">
        <v>682</v>
      </c>
      <c r="C7" s="452">
        <v>101069.04</v>
      </c>
      <c r="D7" s="452">
        <v>3098.3099999999995</v>
      </c>
      <c r="E7" s="3">
        <v>162.63999999999999</v>
      </c>
      <c r="F7" s="431">
        <v>5524.3</v>
      </c>
      <c r="G7" s="452">
        <f>+E7+F7</f>
        <v>5686.9400000000005</v>
      </c>
      <c r="H7" s="453">
        <f>+C7+D7-G7</f>
        <v>98480.409999999989</v>
      </c>
      <c r="J7" s="431"/>
    </row>
    <row r="8" spans="1:10" x14ac:dyDescent="0.25">
      <c r="A8" s="305"/>
      <c r="B8" s="451"/>
      <c r="C8" s="452">
        <v>0</v>
      </c>
      <c r="D8" s="452"/>
      <c r="E8" s="452"/>
      <c r="F8" s="452"/>
      <c r="G8" s="452">
        <f t="shared" ref="G8" si="0">+E8+F8</f>
        <v>0</v>
      </c>
      <c r="H8" s="453">
        <f t="shared" ref="H8" si="1">+C8+D8-G8</f>
        <v>0</v>
      </c>
      <c r="J8" s="431"/>
    </row>
    <row r="9" spans="1:10" x14ac:dyDescent="0.25">
      <c r="A9" s="305"/>
      <c r="B9" s="451"/>
      <c r="C9" s="452"/>
      <c r="D9" s="452"/>
      <c r="E9" s="452"/>
      <c r="F9" s="452"/>
      <c r="G9" s="452"/>
      <c r="H9" s="453"/>
      <c r="J9" s="431"/>
    </row>
    <row r="10" spans="1:10" ht="15.75" thickBot="1" x14ac:dyDescent="0.3">
      <c r="A10" s="306" t="s">
        <v>91</v>
      </c>
      <c r="B10" s="307" t="s">
        <v>92</v>
      </c>
      <c r="C10" s="454">
        <f t="shared" ref="C10:H10" si="2">SUM(C6:C9)</f>
        <v>192980.27</v>
      </c>
      <c r="D10" s="454">
        <f t="shared" si="2"/>
        <v>13841.91</v>
      </c>
      <c r="E10" s="454">
        <f t="shared" si="2"/>
        <v>654.64</v>
      </c>
      <c r="F10" s="454">
        <f t="shared" si="2"/>
        <v>5524.3</v>
      </c>
      <c r="G10" s="454">
        <f t="shared" si="2"/>
        <v>6178.9400000000005</v>
      </c>
      <c r="H10" s="454">
        <f t="shared" si="2"/>
        <v>200643.24</v>
      </c>
      <c r="J10" s="431"/>
    </row>
    <row r="11" spans="1:10" ht="17.25" customHeight="1" x14ac:dyDescent="0.25"/>
    <row r="12" spans="1:10" ht="17.25" customHeight="1" x14ac:dyDescent="0.25">
      <c r="B12" s="54"/>
    </row>
    <row r="13" spans="1:10" ht="17.25" customHeight="1" x14ac:dyDescent="0.25">
      <c r="B13" s="191"/>
    </row>
    <row r="14" spans="1:10" ht="25.5" customHeight="1" x14ac:dyDescent="0.25">
      <c r="A14" s="286"/>
      <c r="B14" s="287" t="s">
        <v>498</v>
      </c>
      <c r="D14" s="643">
        <v>44281</v>
      </c>
      <c r="E14" s="644"/>
      <c r="F14" s="301"/>
      <c r="G14" s="684" t="s">
        <v>509</v>
      </c>
      <c r="H14" s="684"/>
    </row>
    <row r="15" spans="1:10" ht="15" customHeight="1" x14ac:dyDescent="0.25">
      <c r="A15" s="286"/>
      <c r="B15" s="289" t="s">
        <v>500</v>
      </c>
      <c r="D15" s="684" t="s">
        <v>234</v>
      </c>
      <c r="E15" s="684"/>
      <c r="F15" s="302"/>
      <c r="G15" s="646" t="s">
        <v>376</v>
      </c>
      <c r="H15" s="646"/>
    </row>
    <row r="16" spans="1:10" x14ac:dyDescent="0.25">
      <c r="A16" s="286"/>
      <c r="B16" s="287"/>
    </row>
    <row r="17" spans="1:2" ht="27.75" customHeight="1" x14ac:dyDescent="0.25">
      <c r="A17" s="647" t="s">
        <v>653</v>
      </c>
      <c r="B17" s="647"/>
    </row>
  </sheetData>
  <mergeCells count="12">
    <mergeCell ref="A1:H1"/>
    <mergeCell ref="D3:D4"/>
    <mergeCell ref="E3:G3"/>
    <mergeCell ref="A17:B17"/>
    <mergeCell ref="D14:E14"/>
    <mergeCell ref="D15:E15"/>
    <mergeCell ref="G14:H14"/>
    <mergeCell ref="G15:H15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>
      <selection activeCell="C18" sqref="C18:E18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392" t="s">
        <v>555</v>
      </c>
      <c r="B2" s="57"/>
      <c r="C2" s="57"/>
      <c r="D2" s="57"/>
      <c r="E2" s="57"/>
      <c r="F2" s="57"/>
      <c r="G2" s="57"/>
      <c r="H2" s="57"/>
    </row>
    <row r="3" spans="1:8" ht="15.75" thickBot="1" x14ac:dyDescent="0.3">
      <c r="A3" s="58"/>
      <c r="B3" s="59"/>
      <c r="C3" s="59"/>
      <c r="D3" s="57"/>
      <c r="E3" s="57"/>
      <c r="F3" s="57"/>
      <c r="G3" s="57"/>
      <c r="H3" s="57"/>
    </row>
    <row r="4" spans="1:8" ht="24" customHeight="1" x14ac:dyDescent="0.25">
      <c r="A4" s="713" t="s">
        <v>0</v>
      </c>
      <c r="B4" s="715" t="s">
        <v>663</v>
      </c>
      <c r="C4" s="717" t="s">
        <v>556</v>
      </c>
      <c r="D4" s="717" t="s">
        <v>557</v>
      </c>
      <c r="E4" s="718" t="s">
        <v>537</v>
      </c>
      <c r="F4" s="719"/>
      <c r="G4" s="720"/>
      <c r="H4" s="711" t="s">
        <v>561</v>
      </c>
    </row>
    <row r="5" spans="1:8" ht="49.5" customHeight="1" x14ac:dyDescent="0.25">
      <c r="A5" s="714"/>
      <c r="B5" s="716"/>
      <c r="C5" s="716"/>
      <c r="D5" s="716"/>
      <c r="E5" s="70" t="s">
        <v>558</v>
      </c>
      <c r="F5" s="70" t="s">
        <v>559</v>
      </c>
      <c r="G5" s="70" t="s">
        <v>560</v>
      </c>
      <c r="H5" s="712"/>
    </row>
    <row r="6" spans="1:8" ht="15" customHeight="1" x14ac:dyDescent="0.25">
      <c r="A6" s="335">
        <v>1</v>
      </c>
      <c r="B6" s="300">
        <v>2</v>
      </c>
      <c r="C6" s="300">
        <v>3</v>
      </c>
      <c r="D6" s="300">
        <v>4</v>
      </c>
      <c r="E6" s="300">
        <v>5</v>
      </c>
      <c r="F6" s="300">
        <v>6</v>
      </c>
      <c r="G6" s="300">
        <v>7</v>
      </c>
      <c r="H6" s="304">
        <v>8</v>
      </c>
    </row>
    <row r="7" spans="1:8" ht="17.45" customHeight="1" x14ac:dyDescent="0.25">
      <c r="A7" s="334" t="s">
        <v>7</v>
      </c>
      <c r="B7" s="60" t="s">
        <v>652</v>
      </c>
      <c r="C7" s="60"/>
      <c r="D7" s="64"/>
      <c r="E7" s="64"/>
      <c r="F7" s="64"/>
      <c r="G7" s="64"/>
      <c r="H7" s="65">
        <f t="shared" ref="H7:H14" si="0">SUM(D7:G7)</f>
        <v>0</v>
      </c>
    </row>
    <row r="8" spans="1:8" ht="17.45" customHeight="1" x14ac:dyDescent="0.25">
      <c r="A8" s="334" t="s">
        <v>76</v>
      </c>
      <c r="B8" s="60"/>
      <c r="C8" s="37"/>
      <c r="D8" s="66"/>
      <c r="E8" s="66"/>
      <c r="F8" s="66"/>
      <c r="G8" s="66"/>
      <c r="H8" s="65">
        <f>SUM(D8:G8)</f>
        <v>0</v>
      </c>
    </row>
    <row r="9" spans="1:8" ht="17.45" customHeight="1" x14ac:dyDescent="0.25">
      <c r="A9" s="334" t="s">
        <v>85</v>
      </c>
      <c r="B9" s="71"/>
      <c r="C9" s="40"/>
      <c r="D9" s="67"/>
      <c r="E9" s="67"/>
      <c r="F9" s="67"/>
      <c r="G9" s="67"/>
      <c r="H9" s="65">
        <f t="shared" si="0"/>
        <v>0</v>
      </c>
    </row>
    <row r="10" spans="1:8" ht="17.45" customHeight="1" x14ac:dyDescent="0.25">
      <c r="A10" s="334" t="s">
        <v>17</v>
      </c>
      <c r="B10" s="71"/>
      <c r="C10" s="61"/>
      <c r="D10" s="67"/>
      <c r="E10" s="67"/>
      <c r="F10" s="67"/>
      <c r="G10" s="67"/>
      <c r="H10" s="65">
        <f t="shared" si="0"/>
        <v>0</v>
      </c>
    </row>
    <row r="11" spans="1:8" ht="17.45" customHeight="1" x14ac:dyDescent="0.25">
      <c r="A11" s="334" t="s">
        <v>18</v>
      </c>
      <c r="B11" s="60"/>
      <c r="C11" s="37"/>
      <c r="D11" s="66"/>
      <c r="E11" s="66"/>
      <c r="F11" s="66"/>
      <c r="G11" s="66"/>
      <c r="H11" s="65">
        <f t="shared" si="0"/>
        <v>0</v>
      </c>
    </row>
    <row r="12" spans="1:8" ht="17.45" customHeight="1" x14ac:dyDescent="0.25">
      <c r="A12" s="39"/>
      <c r="B12" s="71"/>
      <c r="C12" s="40"/>
      <c r="D12" s="67"/>
      <c r="E12" s="67"/>
      <c r="F12" s="67"/>
      <c r="G12" s="67"/>
      <c r="H12" s="65">
        <f t="shared" si="0"/>
        <v>0</v>
      </c>
    </row>
    <row r="13" spans="1:8" ht="17.45" customHeight="1" x14ac:dyDescent="0.25">
      <c r="A13" s="39"/>
      <c r="B13" s="63"/>
      <c r="C13" s="40"/>
      <c r="D13" s="67"/>
      <c r="E13" s="67"/>
      <c r="F13" s="67"/>
      <c r="G13" s="67"/>
      <c r="H13" s="65">
        <f t="shared" si="0"/>
        <v>0</v>
      </c>
    </row>
    <row r="14" spans="1:8" ht="17.45" customHeight="1" thickBot="1" x14ac:dyDescent="0.3">
      <c r="A14" s="43"/>
      <c r="B14" s="62" t="s">
        <v>554</v>
      </c>
      <c r="C14" s="45">
        <f>C7+C8-C11</f>
        <v>0</v>
      </c>
      <c r="D14" s="68">
        <f>D7+D8-D11</f>
        <v>0</v>
      </c>
      <c r="E14" s="68">
        <f>E7+E8-E11</f>
        <v>0</v>
      </c>
      <c r="F14" s="68">
        <f>F7+F8-F11</f>
        <v>0</v>
      </c>
      <c r="G14" s="68">
        <f>G7+G8-G11</f>
        <v>0</v>
      </c>
      <c r="H14" s="69">
        <f t="shared" si="0"/>
        <v>0</v>
      </c>
    </row>
    <row r="17" spans="1:8" ht="15" customHeight="1" x14ac:dyDescent="0.25">
      <c r="A17" s="286"/>
      <c r="B17" s="287" t="s">
        <v>498</v>
      </c>
      <c r="C17" s="643">
        <v>44281</v>
      </c>
      <c r="D17" s="644"/>
      <c r="E17" s="644"/>
      <c r="F17" s="301"/>
      <c r="G17" s="684" t="s">
        <v>509</v>
      </c>
      <c r="H17" s="684"/>
    </row>
    <row r="18" spans="1:8" x14ac:dyDescent="0.25">
      <c r="A18" s="286"/>
      <c r="B18" s="316" t="s">
        <v>532</v>
      </c>
      <c r="C18" s="646" t="s">
        <v>534</v>
      </c>
      <c r="D18" s="646"/>
      <c r="E18" s="646"/>
      <c r="F18" s="302"/>
      <c r="G18" s="646" t="s">
        <v>376</v>
      </c>
      <c r="H18" s="646"/>
    </row>
    <row r="19" spans="1:8" x14ac:dyDescent="0.25">
      <c r="A19" s="286"/>
      <c r="B19" s="287"/>
    </row>
    <row r="20" spans="1:8" ht="28.5" customHeight="1" x14ac:dyDescent="0.25">
      <c r="A20" s="647" t="s">
        <v>653</v>
      </c>
      <c r="B20" s="647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view="pageBreakPreview" zoomScale="60" zoomScaleNormal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721" t="s">
        <v>562</v>
      </c>
      <c r="B2" s="721"/>
      <c r="C2" s="721"/>
      <c r="D2" s="721"/>
      <c r="E2" s="721"/>
      <c r="F2" s="721"/>
      <c r="G2" s="721"/>
      <c r="H2" s="721"/>
      <c r="I2" s="721"/>
      <c r="J2" s="721"/>
    </row>
    <row r="3" spans="1:10" ht="15.75" thickBot="1" x14ac:dyDescent="0.3"/>
    <row r="4" spans="1:10" ht="15" customHeight="1" x14ac:dyDescent="0.25">
      <c r="A4" s="732" t="s">
        <v>0</v>
      </c>
      <c r="B4" s="679" t="s">
        <v>563</v>
      </c>
      <c r="C4" s="722" t="s">
        <v>1</v>
      </c>
      <c r="D4" s="723"/>
      <c r="E4" s="723"/>
      <c r="F4" s="723"/>
      <c r="G4" s="723"/>
      <c r="H4" s="724"/>
      <c r="I4" s="730" t="s">
        <v>2</v>
      </c>
      <c r="J4" s="731"/>
    </row>
    <row r="5" spans="1:10" x14ac:dyDescent="0.25">
      <c r="A5" s="733"/>
      <c r="B5" s="735"/>
      <c r="C5" s="725" t="s">
        <v>564</v>
      </c>
      <c r="D5" s="726"/>
      <c r="E5" s="725" t="s">
        <v>565</v>
      </c>
      <c r="F5" s="726"/>
      <c r="G5" s="725" t="s">
        <v>566</v>
      </c>
      <c r="H5" s="726"/>
      <c r="I5" s="727"/>
      <c r="J5" s="729"/>
    </row>
    <row r="6" spans="1:10" ht="17.25" customHeight="1" x14ac:dyDescent="0.25">
      <c r="A6" s="733"/>
      <c r="B6" s="735"/>
      <c r="C6" s="727" t="s">
        <v>567</v>
      </c>
      <c r="D6" s="728"/>
      <c r="E6" s="728"/>
      <c r="F6" s="728"/>
      <c r="G6" s="728"/>
      <c r="H6" s="728"/>
      <c r="I6" s="728"/>
      <c r="J6" s="729"/>
    </row>
    <row r="7" spans="1:10" ht="54.75" customHeight="1" x14ac:dyDescent="0.25">
      <c r="A7" s="734"/>
      <c r="B7" s="680"/>
      <c r="C7" s="348" t="s">
        <v>619</v>
      </c>
      <c r="D7" s="348" t="s">
        <v>620</v>
      </c>
      <c r="E7" s="348" t="s">
        <v>619</v>
      </c>
      <c r="F7" s="348" t="s">
        <v>620</v>
      </c>
      <c r="G7" s="348" t="s">
        <v>621</v>
      </c>
      <c r="H7" s="348" t="s">
        <v>620</v>
      </c>
      <c r="I7" s="348" t="s">
        <v>622</v>
      </c>
      <c r="J7" s="366" t="s">
        <v>623</v>
      </c>
    </row>
    <row r="8" spans="1:10" x14ac:dyDescent="0.25">
      <c r="A8" s="339">
        <v>1</v>
      </c>
      <c r="B8" s="338">
        <v>2</v>
      </c>
      <c r="C8" s="338">
        <v>3</v>
      </c>
      <c r="D8" s="338">
        <v>4</v>
      </c>
      <c r="E8" s="338">
        <v>5</v>
      </c>
      <c r="F8" s="338">
        <v>6</v>
      </c>
      <c r="G8" s="338">
        <v>7</v>
      </c>
      <c r="H8" s="338">
        <v>8</v>
      </c>
      <c r="I8" s="338">
        <v>9</v>
      </c>
      <c r="J8" s="340">
        <v>10</v>
      </c>
    </row>
    <row r="9" spans="1:10" x14ac:dyDescent="0.25">
      <c r="A9" s="339"/>
      <c r="B9" s="60" t="s">
        <v>652</v>
      </c>
      <c r="C9" s="338"/>
      <c r="D9" s="338"/>
      <c r="E9" s="338"/>
      <c r="F9" s="338"/>
      <c r="G9" s="338"/>
      <c r="H9" s="338"/>
      <c r="I9" s="338"/>
      <c r="J9" s="340"/>
    </row>
    <row r="10" spans="1:10" x14ac:dyDescent="0.25">
      <c r="A10" s="339"/>
      <c r="B10" s="338"/>
      <c r="C10" s="338"/>
      <c r="D10" s="338"/>
      <c r="E10" s="338"/>
      <c r="F10" s="338"/>
      <c r="G10" s="338"/>
      <c r="H10" s="338"/>
      <c r="I10" s="338"/>
      <c r="J10" s="340"/>
    </row>
    <row r="11" spans="1:10" x14ac:dyDescent="0.25">
      <c r="A11" s="339"/>
      <c r="B11" s="338"/>
      <c r="C11" s="338"/>
      <c r="D11" s="338"/>
      <c r="E11" s="338"/>
      <c r="F11" s="338"/>
      <c r="G11" s="338"/>
      <c r="H11" s="338"/>
      <c r="I11" s="338"/>
      <c r="J11" s="340"/>
    </row>
    <row r="12" spans="1:10" x14ac:dyDescent="0.25">
      <c r="A12" s="341"/>
      <c r="B12" s="3"/>
      <c r="C12" s="3"/>
      <c r="D12" s="3"/>
      <c r="E12" s="3"/>
      <c r="F12" s="3"/>
      <c r="G12" s="3"/>
      <c r="H12" s="3"/>
      <c r="I12" s="3"/>
      <c r="J12" s="249"/>
    </row>
    <row r="13" spans="1:10" x14ac:dyDescent="0.25">
      <c r="A13" s="341"/>
      <c r="B13" s="3"/>
      <c r="C13" s="3"/>
      <c r="D13" s="3"/>
      <c r="E13" s="3"/>
      <c r="F13" s="3"/>
      <c r="G13" s="3"/>
      <c r="H13" s="3"/>
      <c r="I13" s="3"/>
      <c r="J13" s="249"/>
    </row>
    <row r="14" spans="1:10" x14ac:dyDescent="0.25">
      <c r="A14" s="341"/>
      <c r="B14" s="3"/>
      <c r="C14" s="3"/>
      <c r="D14" s="3"/>
      <c r="E14" s="3"/>
      <c r="F14" s="3"/>
      <c r="G14" s="3"/>
      <c r="H14" s="3"/>
      <c r="I14" s="3"/>
      <c r="J14" s="249"/>
    </row>
    <row r="15" spans="1:10" x14ac:dyDescent="0.25">
      <c r="A15" s="341"/>
      <c r="B15" s="3"/>
      <c r="C15" s="3"/>
      <c r="D15" s="3"/>
      <c r="E15" s="3"/>
      <c r="F15" s="3"/>
      <c r="G15" s="3"/>
      <c r="H15" s="3"/>
      <c r="I15" s="3"/>
      <c r="J15" s="249"/>
    </row>
    <row r="16" spans="1:10" ht="15.75" thickBot="1" x14ac:dyDescent="0.3">
      <c r="A16" s="342" t="s">
        <v>91</v>
      </c>
      <c r="B16" s="280" t="s">
        <v>554</v>
      </c>
      <c r="C16" s="343">
        <f>C9+C10+C11+C12+C13+C14+C15</f>
        <v>0</v>
      </c>
      <c r="D16" s="343">
        <f t="shared" ref="D16:J16" si="0">D9+D10+D11+D12+D13+D14+D15</f>
        <v>0</v>
      </c>
      <c r="E16" s="343">
        <f t="shared" si="0"/>
        <v>0</v>
      </c>
      <c r="F16" s="343">
        <f t="shared" si="0"/>
        <v>0</v>
      </c>
      <c r="G16" s="343">
        <f t="shared" si="0"/>
        <v>0</v>
      </c>
      <c r="H16" s="343">
        <f t="shared" si="0"/>
        <v>0</v>
      </c>
      <c r="I16" s="343">
        <f t="shared" si="0"/>
        <v>0</v>
      </c>
      <c r="J16" s="344">
        <f t="shared" si="0"/>
        <v>0</v>
      </c>
    </row>
    <row r="18" spans="1:9" x14ac:dyDescent="0.25">
      <c r="B18" s="191"/>
      <c r="C18" s="191"/>
    </row>
    <row r="19" spans="1:9" x14ac:dyDescent="0.25">
      <c r="A19" s="286"/>
      <c r="B19" s="287" t="s">
        <v>498</v>
      </c>
      <c r="C19" s="287"/>
      <c r="D19" s="643">
        <v>44281</v>
      </c>
      <c r="E19" s="644"/>
      <c r="F19" s="644"/>
      <c r="G19" s="301"/>
      <c r="H19" s="301"/>
      <c r="I19" s="319" t="s">
        <v>499</v>
      </c>
    </row>
    <row r="20" spans="1:9" x14ac:dyDescent="0.25">
      <c r="A20" s="286"/>
      <c r="B20" s="289" t="s">
        <v>500</v>
      </c>
      <c r="C20" s="287"/>
      <c r="D20" s="646" t="s">
        <v>234</v>
      </c>
      <c r="E20" s="646"/>
      <c r="F20" s="646"/>
      <c r="G20" s="302"/>
      <c r="H20" s="302"/>
      <c r="I20" s="326" t="s">
        <v>376</v>
      </c>
    </row>
    <row r="21" spans="1:9" x14ac:dyDescent="0.25">
      <c r="A21" s="286"/>
      <c r="B21" s="287"/>
      <c r="C21" s="287"/>
      <c r="D21" s="288"/>
      <c r="E21" s="288"/>
      <c r="F21" s="288"/>
      <c r="G21" s="288"/>
      <c r="H21" s="288"/>
      <c r="I21" s="285"/>
    </row>
    <row r="22" spans="1:9" ht="23.25" customHeight="1" x14ac:dyDescent="0.25">
      <c r="A22" s="647" t="s">
        <v>653</v>
      </c>
      <c r="B22" s="647"/>
      <c r="C22" s="287"/>
      <c r="D22" s="288"/>
      <c r="E22" s="288"/>
      <c r="F22" s="288"/>
      <c r="G22" s="288"/>
      <c r="H22" s="288"/>
      <c r="I22" s="285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736" t="s">
        <v>673</v>
      </c>
      <c r="B2" s="736"/>
      <c r="C2" s="736"/>
      <c r="D2" s="736"/>
      <c r="E2" s="736"/>
    </row>
    <row r="3" spans="1:9" ht="19.5" thickBot="1" x14ac:dyDescent="0.35">
      <c r="B3" s="53"/>
      <c r="F3" s="1"/>
      <c r="G3" s="1"/>
      <c r="H3" s="1"/>
    </row>
    <row r="4" spans="1:9" ht="15" customHeight="1" x14ac:dyDescent="0.25">
      <c r="A4" s="675" t="s">
        <v>88</v>
      </c>
      <c r="B4" s="677" t="s">
        <v>571</v>
      </c>
      <c r="C4" s="737" t="s">
        <v>572</v>
      </c>
      <c r="D4" s="737" t="s">
        <v>573</v>
      </c>
      <c r="E4" s="739" t="s">
        <v>410</v>
      </c>
      <c r="F4" s="1"/>
      <c r="G4" s="1"/>
      <c r="H4" s="1"/>
    </row>
    <row r="5" spans="1:9" ht="34.5" customHeight="1" x14ac:dyDescent="0.25">
      <c r="A5" s="676"/>
      <c r="B5" s="678"/>
      <c r="C5" s="738"/>
      <c r="D5" s="738"/>
      <c r="E5" s="740"/>
      <c r="F5" s="1"/>
      <c r="G5" s="1"/>
      <c r="H5" s="1"/>
      <c r="I5" s="1"/>
    </row>
    <row r="6" spans="1:9" x14ac:dyDescent="0.25">
      <c r="A6" s="328">
        <v>1</v>
      </c>
      <c r="B6" s="348">
        <v>2</v>
      </c>
      <c r="C6" s="348">
        <v>3</v>
      </c>
      <c r="D6" s="324">
        <v>4</v>
      </c>
      <c r="E6" s="329">
        <v>5</v>
      </c>
    </row>
    <row r="7" spans="1:9" x14ac:dyDescent="0.25">
      <c r="A7" s="352" t="s">
        <v>415</v>
      </c>
      <c r="B7" s="60" t="s">
        <v>652</v>
      </c>
      <c r="C7" s="3"/>
      <c r="D7" s="3"/>
      <c r="E7" s="249"/>
    </row>
    <row r="8" spans="1:9" x14ac:dyDescent="0.25">
      <c r="A8" s="352" t="s">
        <v>76</v>
      </c>
      <c r="B8" s="308"/>
      <c r="C8" s="3"/>
      <c r="D8" s="3"/>
      <c r="E8" s="249"/>
    </row>
    <row r="9" spans="1:9" x14ac:dyDescent="0.25">
      <c r="A9" s="352" t="s">
        <v>24</v>
      </c>
      <c r="B9" s="308"/>
      <c r="C9" s="3"/>
      <c r="D9" s="3"/>
      <c r="E9" s="249"/>
    </row>
    <row r="10" spans="1:9" x14ac:dyDescent="0.25">
      <c r="A10" s="352" t="s">
        <v>489</v>
      </c>
      <c r="B10" s="308"/>
      <c r="C10" s="3"/>
      <c r="D10" s="3"/>
      <c r="E10" s="249"/>
    </row>
    <row r="11" spans="1:9" x14ac:dyDescent="0.25">
      <c r="A11" s="352" t="s">
        <v>574</v>
      </c>
      <c r="B11" s="308"/>
      <c r="C11" s="3"/>
      <c r="D11" s="3"/>
      <c r="E11" s="249"/>
    </row>
    <row r="12" spans="1:9" x14ac:dyDescent="0.25">
      <c r="A12" s="352" t="s">
        <v>575</v>
      </c>
      <c r="B12" s="308"/>
      <c r="C12" s="3"/>
      <c r="D12" s="3"/>
      <c r="E12" s="249"/>
    </row>
    <row r="13" spans="1:9" x14ac:dyDescent="0.25">
      <c r="A13" s="352" t="s">
        <v>576</v>
      </c>
      <c r="B13" s="308"/>
      <c r="C13" s="3"/>
      <c r="D13" s="3"/>
      <c r="E13" s="249"/>
    </row>
    <row r="14" spans="1:9" ht="15.75" thickBot="1" x14ac:dyDescent="0.3">
      <c r="A14" s="352"/>
      <c r="B14" s="309"/>
      <c r="C14" s="310"/>
      <c r="D14" s="310"/>
      <c r="E14" s="311"/>
    </row>
    <row r="15" spans="1:9" ht="15.75" thickBot="1" x14ac:dyDescent="0.3">
      <c r="A15" s="312" t="s">
        <v>530</v>
      </c>
      <c r="B15" s="349" t="s">
        <v>554</v>
      </c>
      <c r="C15" s="350">
        <f>C7+C8+C9+C10+C11+C12+C13+C14</f>
        <v>0</v>
      </c>
      <c r="D15" s="351" t="s">
        <v>530</v>
      </c>
      <c r="E15" s="353">
        <f t="shared" ref="E15" si="0">E7+E8+E9+E10+E11+E12+E13+E14</f>
        <v>0</v>
      </c>
    </row>
    <row r="17" spans="1:5" x14ac:dyDescent="0.25">
      <c r="B17" s="54"/>
    </row>
    <row r="18" spans="1:5" ht="15" customHeight="1" x14ac:dyDescent="0.25">
      <c r="A18" s="286"/>
      <c r="B18" s="287" t="s">
        <v>498</v>
      </c>
      <c r="C18" s="643">
        <v>44281</v>
      </c>
      <c r="D18" s="644"/>
      <c r="E18" s="336" t="s">
        <v>570</v>
      </c>
    </row>
    <row r="19" spans="1:5" x14ac:dyDescent="0.25">
      <c r="A19" s="286"/>
      <c r="B19" s="316" t="s">
        <v>532</v>
      </c>
      <c r="C19" s="646" t="s">
        <v>534</v>
      </c>
      <c r="D19" s="646"/>
      <c r="E19" s="337" t="s">
        <v>376</v>
      </c>
    </row>
    <row r="20" spans="1:5" x14ac:dyDescent="0.25">
      <c r="A20" s="286"/>
      <c r="B20" s="287"/>
    </row>
    <row r="21" spans="1:5" x14ac:dyDescent="0.25">
      <c r="A21" s="683" t="s">
        <v>653</v>
      </c>
      <c r="B21" s="683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zoomScaleNormal="100" workbookViewId="0">
      <selection activeCell="C27" sqref="C27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741" t="s">
        <v>773</v>
      </c>
      <c r="B3" s="741"/>
      <c r="C3" s="741"/>
      <c r="D3" s="741"/>
      <c r="E3" s="741"/>
    </row>
    <row r="4" spans="1:5" ht="19.5" thickBot="1" x14ac:dyDescent="0.35">
      <c r="B4" s="53"/>
    </row>
    <row r="5" spans="1:5" x14ac:dyDescent="0.25">
      <c r="A5" s="675" t="s">
        <v>88</v>
      </c>
      <c r="B5" s="677" t="s">
        <v>577</v>
      </c>
      <c r="C5" s="737" t="s">
        <v>578</v>
      </c>
      <c r="D5" s="737" t="s">
        <v>579</v>
      </c>
      <c r="E5" s="739" t="s">
        <v>410</v>
      </c>
    </row>
    <row r="6" spans="1:5" ht="48.75" customHeight="1" x14ac:dyDescent="0.25">
      <c r="A6" s="676"/>
      <c r="B6" s="678"/>
      <c r="C6" s="738"/>
      <c r="D6" s="738"/>
      <c r="E6" s="740"/>
    </row>
    <row r="7" spans="1:5" x14ac:dyDescent="0.25">
      <c r="A7" s="328">
        <v>1</v>
      </c>
      <c r="B7" s="348">
        <v>2</v>
      </c>
      <c r="C7" s="348">
        <v>3</v>
      </c>
      <c r="D7" s="324">
        <v>4</v>
      </c>
      <c r="E7" s="329">
        <v>5</v>
      </c>
    </row>
    <row r="8" spans="1:5" ht="51" x14ac:dyDescent="0.25">
      <c r="A8" s="352" t="s">
        <v>7</v>
      </c>
      <c r="B8" s="60" t="s">
        <v>674</v>
      </c>
      <c r="C8" s="422">
        <v>100000</v>
      </c>
      <c r="D8" s="422" t="s">
        <v>675</v>
      </c>
      <c r="E8" s="443">
        <v>34942.6</v>
      </c>
    </row>
    <row r="9" spans="1:5" x14ac:dyDescent="0.25">
      <c r="A9" s="352" t="s">
        <v>76</v>
      </c>
      <c r="B9" s="308"/>
      <c r="C9" s="422"/>
      <c r="D9" s="422"/>
      <c r="E9" s="443"/>
    </row>
    <row r="10" spans="1:5" x14ac:dyDescent="0.25">
      <c r="A10" s="352" t="s">
        <v>85</v>
      </c>
      <c r="B10" s="308"/>
      <c r="C10" s="422"/>
      <c r="D10" s="422"/>
      <c r="E10" s="443"/>
    </row>
    <row r="11" spans="1:5" x14ac:dyDescent="0.25">
      <c r="A11" s="352" t="s">
        <v>17</v>
      </c>
      <c r="B11" s="308"/>
      <c r="C11" s="422"/>
      <c r="D11" s="422"/>
      <c r="E11" s="443"/>
    </row>
    <row r="12" spans="1:5" x14ac:dyDescent="0.25">
      <c r="A12" s="352" t="s">
        <v>18</v>
      </c>
      <c r="B12" s="308"/>
      <c r="C12" s="422"/>
      <c r="D12" s="422"/>
      <c r="E12" s="443"/>
    </row>
    <row r="13" spans="1:5" x14ac:dyDescent="0.25">
      <c r="A13" s="352" t="s">
        <v>596</v>
      </c>
      <c r="B13" s="308"/>
      <c r="C13" s="422"/>
      <c r="D13" s="422"/>
      <c r="E13" s="443"/>
    </row>
    <row r="14" spans="1:5" ht="15.75" thickBot="1" x14ac:dyDescent="0.3">
      <c r="A14" s="352"/>
      <c r="B14" s="309"/>
      <c r="C14" s="467"/>
      <c r="D14" s="467"/>
      <c r="E14" s="468"/>
    </row>
    <row r="15" spans="1:5" ht="30.75" customHeight="1" thickBot="1" x14ac:dyDescent="0.3">
      <c r="A15" s="312" t="s">
        <v>530</v>
      </c>
      <c r="B15" s="355" t="s">
        <v>554</v>
      </c>
      <c r="C15" s="469">
        <f>SUM(C8:C14)</f>
        <v>100000</v>
      </c>
      <c r="D15" s="356" t="s">
        <v>530</v>
      </c>
      <c r="E15" s="469">
        <f>SUM(E8:E14)</f>
        <v>34942.6</v>
      </c>
    </row>
    <row r="17" spans="1:5" x14ac:dyDescent="0.25">
      <c r="B17" s="54"/>
    </row>
    <row r="18" spans="1:5" x14ac:dyDescent="0.25">
      <c r="A18" s="286"/>
      <c r="B18" s="287" t="s">
        <v>498</v>
      </c>
      <c r="C18" s="643">
        <v>44281</v>
      </c>
      <c r="D18" s="644"/>
      <c r="E18" s="336" t="s">
        <v>594</v>
      </c>
    </row>
    <row r="19" spans="1:5" x14ac:dyDescent="0.25">
      <c r="A19" s="286"/>
      <c r="B19" s="316" t="s">
        <v>532</v>
      </c>
      <c r="C19" s="646" t="s">
        <v>534</v>
      </c>
      <c r="D19" s="646"/>
      <c r="E19" s="337" t="s">
        <v>376</v>
      </c>
    </row>
    <row r="20" spans="1:5" x14ac:dyDescent="0.25">
      <c r="A20" s="286"/>
      <c r="B20" s="287"/>
    </row>
    <row r="21" spans="1:5" x14ac:dyDescent="0.25">
      <c r="A21" s="683" t="s">
        <v>653</v>
      </c>
      <c r="B21" s="683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opLeftCell="A4" zoomScaleNormal="100" workbookViewId="0">
      <selection activeCell="D23" sqref="D23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710" t="s">
        <v>580</v>
      </c>
      <c r="B2" s="710"/>
      <c r="C2" s="710"/>
      <c r="D2" s="710"/>
    </row>
    <row r="4" spans="1:4" ht="32.25" customHeight="1" x14ac:dyDescent="0.25">
      <c r="A4" s="708" t="s">
        <v>0</v>
      </c>
      <c r="B4" s="706" t="s">
        <v>585</v>
      </c>
      <c r="C4" s="742" t="s">
        <v>581</v>
      </c>
      <c r="D4" s="742"/>
    </row>
    <row r="5" spans="1:4" ht="31.5" customHeight="1" x14ac:dyDescent="0.25">
      <c r="A5" s="708"/>
      <c r="B5" s="706"/>
      <c r="C5" s="347" t="s">
        <v>582</v>
      </c>
      <c r="D5" s="347" t="s">
        <v>583</v>
      </c>
    </row>
    <row r="6" spans="1:4" x14ac:dyDescent="0.25">
      <c r="A6" s="360" t="s">
        <v>7</v>
      </c>
      <c r="B6" s="360" t="s">
        <v>584</v>
      </c>
      <c r="C6" s="3"/>
      <c r="D6" s="3"/>
    </row>
    <row r="7" spans="1:4" x14ac:dyDescent="0.25">
      <c r="A7" s="3" t="s">
        <v>8</v>
      </c>
      <c r="B7" s="3"/>
      <c r="C7" s="3"/>
      <c r="D7" s="3"/>
    </row>
    <row r="8" spans="1:4" x14ac:dyDescent="0.25">
      <c r="A8" s="3" t="s">
        <v>11</v>
      </c>
      <c r="B8" s="3"/>
      <c r="C8" s="3"/>
      <c r="D8" s="3"/>
    </row>
    <row r="9" spans="1:4" x14ac:dyDescent="0.25">
      <c r="A9" s="3" t="s">
        <v>588</v>
      </c>
      <c r="B9" s="3"/>
      <c r="C9" s="3"/>
      <c r="D9" s="3"/>
    </row>
    <row r="10" spans="1:4" x14ac:dyDescent="0.25">
      <c r="A10" s="3"/>
      <c r="B10" s="358" t="s">
        <v>586</v>
      </c>
      <c r="C10" s="359">
        <f>C7+C8+C9</f>
        <v>0</v>
      </c>
      <c r="D10" s="359">
        <f>D7+D8+D9</f>
        <v>0</v>
      </c>
    </row>
    <row r="11" spans="1:4" x14ac:dyDescent="0.25">
      <c r="A11" s="360" t="s">
        <v>76</v>
      </c>
      <c r="B11" s="360" t="s">
        <v>587</v>
      </c>
      <c r="C11" s="3"/>
      <c r="D11" s="3"/>
    </row>
    <row r="12" spans="1:4" x14ac:dyDescent="0.25">
      <c r="A12" s="3" t="s">
        <v>483</v>
      </c>
      <c r="B12" s="3"/>
      <c r="C12" s="3"/>
      <c r="D12" s="3"/>
    </row>
    <row r="13" spans="1:4" x14ac:dyDescent="0.25">
      <c r="A13" s="3" t="s">
        <v>486</v>
      </c>
      <c r="B13" s="3"/>
      <c r="C13" s="3"/>
      <c r="D13" s="3"/>
    </row>
    <row r="14" spans="1:4" x14ac:dyDescent="0.25">
      <c r="A14" s="3" t="s">
        <v>588</v>
      </c>
      <c r="B14" s="3"/>
      <c r="C14" s="3"/>
      <c r="D14" s="3"/>
    </row>
    <row r="15" spans="1:4" x14ac:dyDescent="0.25">
      <c r="A15" s="3"/>
      <c r="B15" s="358" t="s">
        <v>589</v>
      </c>
      <c r="C15" s="359">
        <f>C12+C13+C14</f>
        <v>0</v>
      </c>
      <c r="D15" s="359">
        <f>D12+D13+D14</f>
        <v>0</v>
      </c>
    </row>
    <row r="16" spans="1:4" x14ac:dyDescent="0.25">
      <c r="A16" s="360" t="s">
        <v>85</v>
      </c>
      <c r="B16" s="360" t="s">
        <v>590</v>
      </c>
      <c r="C16" s="357"/>
      <c r="D16" s="357"/>
    </row>
    <row r="17" spans="1:5" x14ac:dyDescent="0.25">
      <c r="A17" s="3" t="s">
        <v>550</v>
      </c>
      <c r="B17" s="3"/>
      <c r="C17" s="357"/>
      <c r="D17" s="357"/>
    </row>
    <row r="18" spans="1:5" x14ac:dyDescent="0.25">
      <c r="A18" s="3" t="s">
        <v>551</v>
      </c>
      <c r="B18" s="3"/>
      <c r="C18" s="357"/>
      <c r="D18" s="357"/>
    </row>
    <row r="19" spans="1:5" x14ac:dyDescent="0.25">
      <c r="A19" s="3" t="s">
        <v>588</v>
      </c>
      <c r="B19" s="3"/>
      <c r="C19" s="357"/>
      <c r="D19" s="357"/>
    </row>
    <row r="20" spans="1:5" x14ac:dyDescent="0.25">
      <c r="A20" s="3"/>
      <c r="B20" s="358" t="s">
        <v>591</v>
      </c>
      <c r="C20" s="359">
        <f>C17+C18+C19</f>
        <v>0</v>
      </c>
      <c r="D20" s="359">
        <f>D17+D18+D19</f>
        <v>0</v>
      </c>
    </row>
    <row r="21" spans="1:5" x14ac:dyDescent="0.25">
      <c r="A21" s="360" t="s">
        <v>17</v>
      </c>
      <c r="B21" s="360" t="s">
        <v>593</v>
      </c>
      <c r="C21" s="422"/>
      <c r="D21" s="422"/>
    </row>
    <row r="22" spans="1:5" x14ac:dyDescent="0.25">
      <c r="A22" s="3" t="s">
        <v>552</v>
      </c>
      <c r="B22" s="3" t="s">
        <v>751</v>
      </c>
      <c r="C22" s="422">
        <v>16560</v>
      </c>
      <c r="D22" s="422">
        <v>11039.95</v>
      </c>
    </row>
    <row r="23" spans="1:5" x14ac:dyDescent="0.25">
      <c r="A23" s="3" t="s">
        <v>588</v>
      </c>
      <c r="B23" s="3"/>
      <c r="C23" s="422"/>
      <c r="D23" s="422"/>
    </row>
    <row r="24" spans="1:5" x14ac:dyDescent="0.25">
      <c r="A24" s="3"/>
      <c r="B24" s="358" t="s">
        <v>592</v>
      </c>
      <c r="C24" s="455">
        <f>SUM(C21:C23)</f>
        <v>16560</v>
      </c>
      <c r="D24" s="455">
        <f>SUM(D21:D23)</f>
        <v>11039.95</v>
      </c>
    </row>
    <row r="27" spans="1:5" ht="18" customHeight="1" x14ac:dyDescent="0.25">
      <c r="A27" s="286"/>
      <c r="B27" s="506" t="s">
        <v>750</v>
      </c>
      <c r="C27" s="361"/>
      <c r="D27" s="362" t="s">
        <v>533</v>
      </c>
      <c r="E27" s="345"/>
    </row>
    <row r="28" spans="1:5" x14ac:dyDescent="0.25">
      <c r="A28" s="286"/>
      <c r="B28" s="316" t="s">
        <v>595</v>
      </c>
      <c r="C28" s="302"/>
      <c r="D28" s="346" t="s">
        <v>376</v>
      </c>
      <c r="E28" s="346"/>
    </row>
    <row r="29" spans="1:5" x14ac:dyDescent="0.25">
      <c r="A29" s="286"/>
      <c r="B29" s="287"/>
    </row>
    <row r="30" spans="1:5" x14ac:dyDescent="0.25">
      <c r="A30" s="683" t="s">
        <v>653</v>
      </c>
      <c r="B30" s="683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view="pageBreakPreview" zoomScale="60" zoomScaleNormal="100" workbookViewId="0">
      <selection activeCell="F9" sqref="F9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710" t="s">
        <v>662</v>
      </c>
      <c r="B2" s="710"/>
      <c r="C2" s="710"/>
      <c r="D2" s="710"/>
      <c r="E2" s="710"/>
      <c r="F2" s="710"/>
    </row>
    <row r="3" spans="1:6" ht="15.75" thickBot="1" x14ac:dyDescent="0.3"/>
    <row r="4" spans="1:6" ht="28.5" customHeight="1" x14ac:dyDescent="0.25">
      <c r="A4" s="732" t="s">
        <v>0</v>
      </c>
      <c r="B4" s="679" t="s">
        <v>661</v>
      </c>
      <c r="C4" s="743" t="s">
        <v>676</v>
      </c>
      <c r="D4" s="744"/>
      <c r="E4" s="743" t="s">
        <v>752</v>
      </c>
      <c r="F4" s="747"/>
    </row>
    <row r="5" spans="1:6" ht="24.75" customHeight="1" x14ac:dyDescent="0.25">
      <c r="A5" s="733"/>
      <c r="B5" s="735"/>
      <c r="C5" s="745"/>
      <c r="D5" s="746"/>
      <c r="E5" s="745"/>
      <c r="F5" s="748"/>
    </row>
    <row r="6" spans="1:6" ht="29.25" customHeight="1" x14ac:dyDescent="0.25">
      <c r="A6" s="734"/>
      <c r="B6" s="680"/>
      <c r="C6" s="348" t="s">
        <v>568</v>
      </c>
      <c r="D6" s="348" t="s">
        <v>569</v>
      </c>
      <c r="E6" s="348" t="s">
        <v>568</v>
      </c>
      <c r="F6" s="366" t="s">
        <v>569</v>
      </c>
    </row>
    <row r="7" spans="1:6" ht="17.45" customHeight="1" x14ac:dyDescent="0.25">
      <c r="A7" s="339">
        <v>1</v>
      </c>
      <c r="B7" s="338">
        <v>2</v>
      </c>
      <c r="C7" s="338">
        <v>3</v>
      </c>
      <c r="D7" s="338">
        <v>4</v>
      </c>
      <c r="E7" s="338">
        <v>5</v>
      </c>
      <c r="F7" s="340">
        <v>6</v>
      </c>
    </row>
    <row r="8" spans="1:6" ht="24" customHeight="1" x14ac:dyDescent="0.25">
      <c r="A8" s="365" t="s">
        <v>7</v>
      </c>
      <c r="B8" s="529"/>
      <c r="C8" s="507"/>
      <c r="D8" s="507"/>
      <c r="E8" s="338"/>
      <c r="F8" s="340"/>
    </row>
    <row r="9" spans="1:6" ht="31.5" customHeight="1" x14ac:dyDescent="0.25">
      <c r="A9" s="365" t="s">
        <v>76</v>
      </c>
      <c r="B9" s="529"/>
      <c r="C9" s="507"/>
      <c r="D9" s="507"/>
      <c r="E9" s="338"/>
      <c r="F9" s="340"/>
    </row>
    <row r="10" spans="1:6" ht="17.45" customHeight="1" x14ac:dyDescent="0.25">
      <c r="A10" s="365" t="s">
        <v>85</v>
      </c>
      <c r="B10" s="363"/>
      <c r="C10" s="338"/>
      <c r="D10" s="338"/>
      <c r="E10" s="338"/>
      <c r="F10" s="340"/>
    </row>
    <row r="11" spans="1:6" ht="17.45" customHeight="1" x14ac:dyDescent="0.25">
      <c r="A11" s="365" t="s">
        <v>17</v>
      </c>
      <c r="B11" s="364"/>
      <c r="C11" s="3"/>
      <c r="D11" s="3"/>
      <c r="E11" s="3"/>
      <c r="F11" s="249"/>
    </row>
    <row r="12" spans="1:6" ht="17.45" customHeight="1" x14ac:dyDescent="0.25">
      <c r="A12" s="365" t="s">
        <v>18</v>
      </c>
      <c r="B12" s="364"/>
      <c r="C12" s="3"/>
      <c r="D12" s="3"/>
      <c r="E12" s="3"/>
      <c r="F12" s="249"/>
    </row>
    <row r="13" spans="1:6" ht="17.45" customHeight="1" x14ac:dyDescent="0.25">
      <c r="A13" s="365" t="s">
        <v>596</v>
      </c>
      <c r="B13" s="364"/>
      <c r="C13" s="3"/>
      <c r="D13" s="3"/>
      <c r="E13" s="3"/>
      <c r="F13" s="249"/>
    </row>
    <row r="14" spans="1:6" ht="17.45" customHeight="1" x14ac:dyDescent="0.25">
      <c r="A14" s="365" t="s">
        <v>597</v>
      </c>
      <c r="B14" s="364"/>
      <c r="C14" s="3"/>
      <c r="D14" s="3"/>
      <c r="E14" s="3"/>
      <c r="F14" s="249"/>
    </row>
    <row r="15" spans="1:6" ht="17.45" customHeight="1" thickBot="1" x14ac:dyDescent="0.3">
      <c r="A15" s="342" t="s">
        <v>91</v>
      </c>
      <c r="B15" s="280" t="s">
        <v>554</v>
      </c>
      <c r="C15" s="343">
        <f>C8+C9+C10+C11+C12+C13+C14</f>
        <v>0</v>
      </c>
      <c r="D15" s="343">
        <f t="shared" ref="D15:F15" si="0">D8+D9+D10+D11+D12+D13+D14</f>
        <v>0</v>
      </c>
      <c r="E15" s="343">
        <f t="shared" si="0"/>
        <v>0</v>
      </c>
      <c r="F15" s="344">
        <f t="shared" si="0"/>
        <v>0</v>
      </c>
    </row>
    <row r="17" spans="1:6" x14ac:dyDescent="0.25">
      <c r="B17" s="191"/>
      <c r="C17" s="191"/>
    </row>
    <row r="18" spans="1:6" ht="15" customHeight="1" x14ac:dyDescent="0.25">
      <c r="A18" s="286"/>
      <c r="B18" s="287" t="s">
        <v>498</v>
      </c>
      <c r="C18" s="643">
        <v>44281</v>
      </c>
      <c r="D18" s="644"/>
      <c r="E18" s="684" t="s">
        <v>499</v>
      </c>
      <c r="F18" s="684"/>
    </row>
    <row r="19" spans="1:6" x14ac:dyDescent="0.25">
      <c r="A19" s="286"/>
      <c r="B19" s="289" t="s">
        <v>500</v>
      </c>
      <c r="C19" s="646" t="s">
        <v>234</v>
      </c>
      <c r="D19" s="646"/>
      <c r="E19" s="684" t="s">
        <v>376</v>
      </c>
      <c r="F19" s="684"/>
    </row>
    <row r="20" spans="1:6" x14ac:dyDescent="0.25">
      <c r="A20" s="286"/>
      <c r="B20" s="287"/>
      <c r="C20" s="287"/>
      <c r="D20" s="288"/>
      <c r="E20" s="288"/>
      <c r="F20" s="288"/>
    </row>
    <row r="21" spans="1:6" x14ac:dyDescent="0.25">
      <c r="A21" s="683" t="s">
        <v>677</v>
      </c>
      <c r="B21" s="683"/>
      <c r="C21" s="287"/>
      <c r="D21" s="288"/>
      <c r="E21" s="288"/>
      <c r="F21" s="288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Normal="100" workbookViewId="0">
      <selection activeCell="D6" sqref="D6:H16"/>
    </sheetView>
  </sheetViews>
  <sheetFormatPr defaultRowHeight="15" x14ac:dyDescent="0.25"/>
  <cols>
    <col min="1" max="1" width="4.5703125" customWidth="1"/>
    <col min="2" max="2" width="54.42578125" customWidth="1"/>
    <col min="3" max="3" width="18.7109375" customWidth="1"/>
    <col min="4" max="4" width="15.7109375" customWidth="1"/>
  </cols>
  <sheetData>
    <row r="1" spans="1:6" ht="15.75" x14ac:dyDescent="0.25">
      <c r="A1" s="416" t="s">
        <v>645</v>
      </c>
      <c r="B1" s="416"/>
    </row>
    <row r="2" spans="1:6" x14ac:dyDescent="0.25">
      <c r="A2" s="218" t="s">
        <v>438</v>
      </c>
    </row>
    <row r="4" spans="1:6" x14ac:dyDescent="0.25">
      <c r="A4" s="265" t="s">
        <v>439</v>
      </c>
      <c r="B4" s="265"/>
      <c r="C4" s="265"/>
      <c r="D4" s="265"/>
    </row>
    <row r="6" spans="1:6" ht="25.5" x14ac:dyDescent="0.25">
      <c r="A6" s="219" t="s">
        <v>0</v>
      </c>
      <c r="B6" s="219" t="s">
        <v>440</v>
      </c>
      <c r="C6" s="220" t="s">
        <v>103</v>
      </c>
    </row>
    <row r="7" spans="1:6" ht="14.25" customHeight="1" x14ac:dyDescent="0.25">
      <c r="A7" s="221" t="s">
        <v>415</v>
      </c>
      <c r="B7" s="221" t="s">
        <v>774</v>
      </c>
      <c r="C7" s="470">
        <f>50376.3-C13</f>
        <v>42900.3</v>
      </c>
    </row>
    <row r="8" spans="1:6" ht="14.25" customHeight="1" x14ac:dyDescent="0.25">
      <c r="A8" s="221" t="s">
        <v>76</v>
      </c>
      <c r="B8" s="221" t="s">
        <v>441</v>
      </c>
      <c r="C8" s="470">
        <v>111889.15</v>
      </c>
    </row>
    <row r="9" spans="1:6" ht="14.25" customHeight="1" x14ac:dyDescent="0.25">
      <c r="A9" s="221" t="s">
        <v>24</v>
      </c>
      <c r="B9" s="222" t="s">
        <v>442</v>
      </c>
      <c r="C9" s="470">
        <f>+F9</f>
        <v>0</v>
      </c>
      <c r="E9" s="431"/>
      <c r="F9" s="431"/>
    </row>
    <row r="10" spans="1:6" ht="14.25" customHeight="1" x14ac:dyDescent="0.25">
      <c r="A10" s="221"/>
      <c r="B10" s="221" t="s">
        <v>775</v>
      </c>
      <c r="C10" s="470">
        <v>3879.84</v>
      </c>
      <c r="D10" s="431"/>
      <c r="E10" s="431"/>
      <c r="F10" s="431"/>
    </row>
    <row r="11" spans="1:6" ht="14.25" customHeight="1" x14ac:dyDescent="0.25">
      <c r="A11" s="221"/>
      <c r="B11" s="222" t="s">
        <v>776</v>
      </c>
      <c r="C11" s="470">
        <v>758.51</v>
      </c>
      <c r="E11" s="431"/>
      <c r="F11" s="431"/>
    </row>
    <row r="12" spans="1:6" ht="14.25" customHeight="1" x14ac:dyDescent="0.25">
      <c r="A12" s="221" t="s">
        <v>17</v>
      </c>
      <c r="B12" s="221" t="s">
        <v>443</v>
      </c>
      <c r="C12" s="3"/>
      <c r="F12" s="431"/>
    </row>
    <row r="13" spans="1:6" ht="14.25" customHeight="1" x14ac:dyDescent="0.25">
      <c r="A13" s="221"/>
      <c r="B13" s="221" t="s">
        <v>444</v>
      </c>
      <c r="C13" s="470">
        <v>7476</v>
      </c>
    </row>
    <row r="14" spans="1:6" ht="14.25" customHeight="1" x14ac:dyDescent="0.25">
      <c r="A14" s="221"/>
      <c r="B14" s="221"/>
      <c r="C14" s="470"/>
    </row>
    <row r="15" spans="1:6" ht="14.25" customHeight="1" x14ac:dyDescent="0.25">
      <c r="A15" s="221"/>
      <c r="B15" s="221"/>
      <c r="C15" s="470"/>
      <c r="D15" s="223"/>
    </row>
    <row r="16" spans="1:6" ht="14.25" customHeight="1" x14ac:dyDescent="0.25">
      <c r="A16" s="221"/>
      <c r="B16" s="221"/>
      <c r="C16" s="470"/>
    </row>
    <row r="17" spans="1:3" ht="14.25" customHeight="1" x14ac:dyDescent="0.25">
      <c r="A17" s="749" t="s">
        <v>92</v>
      </c>
      <c r="B17" s="750"/>
      <c r="C17" s="470">
        <f>C7+C8+C9+C13</f>
        <v>162265.45000000001</v>
      </c>
    </row>
    <row r="19" spans="1:3" x14ac:dyDescent="0.25">
      <c r="A19" s="287"/>
      <c r="B19" s="508" t="s">
        <v>668</v>
      </c>
      <c r="C19" s="498" t="s">
        <v>667</v>
      </c>
    </row>
    <row r="20" spans="1:3" x14ac:dyDescent="0.25">
      <c r="A20" s="289"/>
      <c r="B20" s="316" t="s">
        <v>500</v>
      </c>
      <c r="C20" s="289" t="s">
        <v>376</v>
      </c>
    </row>
    <row r="22" spans="1:3" x14ac:dyDescent="0.25">
      <c r="B22" s="643">
        <v>44281</v>
      </c>
      <c r="C22" s="644"/>
    </row>
    <row r="23" spans="1:3" x14ac:dyDescent="0.25">
      <c r="B23" s="646" t="s">
        <v>234</v>
      </c>
      <c r="C23" s="646"/>
    </row>
  </sheetData>
  <mergeCells count="3">
    <mergeCell ref="A17:B17"/>
    <mergeCell ref="B22:C22"/>
    <mergeCell ref="B23:C23"/>
  </mergeCells>
  <pageMargins left="1.299212598425197" right="0.70866141732283472" top="1.9291338582677167" bottom="0.74803149606299213" header="0.31496062992125984" footer="0.31496062992125984"/>
  <pageSetup paperSize="9" orientation="portrait" r:id="rId1"/>
  <colBreaks count="1" manualBreakCount="1">
    <brk id="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opLeftCell="A4" zoomScaleNormal="100" workbookViewId="0">
      <selection activeCell="A2" sqref="A2:F2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751" t="s">
        <v>648</v>
      </c>
      <c r="B2" s="751"/>
      <c r="C2" s="751"/>
      <c r="D2" s="751"/>
      <c r="E2" s="751"/>
      <c r="F2" s="751"/>
    </row>
    <row r="3" spans="1:8" ht="15.75" thickBot="1" x14ac:dyDescent="0.3"/>
    <row r="4" spans="1:8" x14ac:dyDescent="0.25">
      <c r="A4" s="732" t="s">
        <v>0</v>
      </c>
      <c r="B4" s="679" t="s">
        <v>604</v>
      </c>
      <c r="C4" s="685" t="s">
        <v>598</v>
      </c>
      <c r="D4" s="685" t="s">
        <v>599</v>
      </c>
      <c r="E4" s="685" t="s">
        <v>601</v>
      </c>
      <c r="F4" s="685"/>
      <c r="G4" s="685"/>
      <c r="H4" s="696" t="s">
        <v>603</v>
      </c>
    </row>
    <row r="5" spans="1:8" ht="29.25" customHeight="1" x14ac:dyDescent="0.25">
      <c r="A5" s="733"/>
      <c r="B5" s="735"/>
      <c r="C5" s="686"/>
      <c r="D5" s="686"/>
      <c r="E5" s="686"/>
      <c r="F5" s="686"/>
      <c r="G5" s="686"/>
      <c r="H5" s="697"/>
    </row>
    <row r="6" spans="1:8" ht="15" customHeight="1" x14ac:dyDescent="0.25">
      <c r="A6" s="733"/>
      <c r="B6" s="735"/>
      <c r="C6" s="686"/>
      <c r="D6" s="686"/>
      <c r="E6" s="686" t="s">
        <v>558</v>
      </c>
      <c r="F6" s="686" t="s">
        <v>600</v>
      </c>
      <c r="G6" s="686" t="s">
        <v>602</v>
      </c>
      <c r="H6" s="697"/>
    </row>
    <row r="7" spans="1:8" ht="51" customHeight="1" x14ac:dyDescent="0.25">
      <c r="A7" s="734"/>
      <c r="B7" s="680"/>
      <c r="C7" s="686"/>
      <c r="D7" s="686"/>
      <c r="E7" s="686"/>
      <c r="F7" s="686"/>
      <c r="G7" s="686"/>
      <c r="H7" s="697"/>
    </row>
    <row r="8" spans="1:8" x14ac:dyDescent="0.25">
      <c r="A8" s="372">
        <v>1</v>
      </c>
      <c r="B8" s="373">
        <v>2</v>
      </c>
      <c r="C8" s="373">
        <v>3</v>
      </c>
      <c r="D8" s="373">
        <v>4</v>
      </c>
      <c r="E8" s="373">
        <v>5</v>
      </c>
      <c r="F8" s="373">
        <v>6</v>
      </c>
      <c r="G8" s="373">
        <v>7</v>
      </c>
      <c r="H8" s="374">
        <v>8</v>
      </c>
    </row>
    <row r="9" spans="1:8" ht="17.45" customHeight="1" x14ac:dyDescent="0.25">
      <c r="A9" s="339"/>
      <c r="B9" s="363" t="s">
        <v>652</v>
      </c>
      <c r="C9" s="338"/>
      <c r="D9" s="338"/>
      <c r="E9" s="338"/>
      <c r="F9" s="338"/>
      <c r="G9" s="371">
        <f>E9+F9</f>
        <v>0</v>
      </c>
      <c r="H9" s="375">
        <f>C9+D9-G9</f>
        <v>0</v>
      </c>
    </row>
    <row r="10" spans="1:8" ht="17.45" customHeight="1" x14ac:dyDescent="0.25">
      <c r="A10" s="339"/>
      <c r="B10" s="338"/>
      <c r="C10" s="338"/>
      <c r="D10" s="338"/>
      <c r="E10" s="338"/>
      <c r="F10" s="338"/>
      <c r="G10" s="371">
        <f t="shared" ref="G10:G15" si="0">E10+F10</f>
        <v>0</v>
      </c>
      <c r="H10" s="375">
        <f t="shared" ref="H10:H15" si="1">C10+D10-G10</f>
        <v>0</v>
      </c>
    </row>
    <row r="11" spans="1:8" ht="17.45" customHeight="1" x14ac:dyDescent="0.25">
      <c r="A11" s="339"/>
      <c r="B11" s="338"/>
      <c r="C11" s="338"/>
      <c r="D11" s="338"/>
      <c r="E11" s="338"/>
      <c r="F11" s="338"/>
      <c r="G11" s="371">
        <f t="shared" si="0"/>
        <v>0</v>
      </c>
      <c r="H11" s="375">
        <f t="shared" si="1"/>
        <v>0</v>
      </c>
    </row>
    <row r="12" spans="1:8" ht="17.45" customHeight="1" x14ac:dyDescent="0.25">
      <c r="A12" s="341"/>
      <c r="B12" s="3"/>
      <c r="C12" s="3"/>
      <c r="D12" s="3"/>
      <c r="E12" s="3"/>
      <c r="F12" s="3"/>
      <c r="G12" s="371">
        <f t="shared" si="0"/>
        <v>0</v>
      </c>
      <c r="H12" s="375">
        <f t="shared" si="1"/>
        <v>0</v>
      </c>
    </row>
    <row r="13" spans="1:8" ht="17.45" customHeight="1" x14ac:dyDescent="0.25">
      <c r="A13" s="341"/>
      <c r="B13" s="3"/>
      <c r="C13" s="3"/>
      <c r="D13" s="3"/>
      <c r="E13" s="3"/>
      <c r="F13" s="3"/>
      <c r="G13" s="371">
        <f t="shared" si="0"/>
        <v>0</v>
      </c>
      <c r="H13" s="375">
        <f t="shared" si="1"/>
        <v>0</v>
      </c>
    </row>
    <row r="14" spans="1:8" ht="17.45" customHeight="1" x14ac:dyDescent="0.25">
      <c r="A14" s="341"/>
      <c r="B14" s="3"/>
      <c r="C14" s="3"/>
      <c r="D14" s="3"/>
      <c r="E14" s="3"/>
      <c r="F14" s="3"/>
      <c r="G14" s="371">
        <f t="shared" si="0"/>
        <v>0</v>
      </c>
      <c r="H14" s="375">
        <f t="shared" si="1"/>
        <v>0</v>
      </c>
    </row>
    <row r="15" spans="1:8" ht="17.45" customHeight="1" x14ac:dyDescent="0.25">
      <c r="A15" s="341"/>
      <c r="B15" s="3"/>
      <c r="C15" s="3"/>
      <c r="D15" s="3"/>
      <c r="E15" s="3"/>
      <c r="F15" s="3"/>
      <c r="G15" s="371">
        <f t="shared" si="0"/>
        <v>0</v>
      </c>
      <c r="H15" s="375">
        <f t="shared" si="1"/>
        <v>0</v>
      </c>
    </row>
    <row r="16" spans="1:8" s="370" customFormat="1" ht="17.45" customHeight="1" thickBot="1" x14ac:dyDescent="0.3">
      <c r="A16" s="367" t="s">
        <v>91</v>
      </c>
      <c r="B16" s="368" t="s">
        <v>554</v>
      </c>
      <c r="C16" s="369">
        <f>C9+C10+C11+C12+C13+C14+C15</f>
        <v>0</v>
      </c>
      <c r="D16" s="369">
        <f t="shared" ref="D16:H16" si="2">D9+D10+D11+D12+D13+D14+D15</f>
        <v>0</v>
      </c>
      <c r="E16" s="369">
        <f t="shared" si="2"/>
        <v>0</v>
      </c>
      <c r="F16" s="369">
        <f t="shared" si="2"/>
        <v>0</v>
      </c>
      <c r="G16" s="369">
        <f t="shared" si="2"/>
        <v>0</v>
      </c>
      <c r="H16" s="376">
        <f t="shared" si="2"/>
        <v>0</v>
      </c>
    </row>
    <row r="18" spans="1:8" x14ac:dyDescent="0.25">
      <c r="B18" s="191"/>
      <c r="C18" s="191"/>
    </row>
    <row r="19" spans="1:8" ht="15" customHeight="1" x14ac:dyDescent="0.25">
      <c r="A19" s="286"/>
      <c r="B19" s="287" t="s">
        <v>498</v>
      </c>
      <c r="C19" s="287"/>
      <c r="D19" s="643">
        <v>43916</v>
      </c>
      <c r="E19" s="644"/>
      <c r="F19" s="301"/>
      <c r="G19" s="684" t="s">
        <v>533</v>
      </c>
      <c r="H19" s="684"/>
    </row>
    <row r="20" spans="1:8" x14ac:dyDescent="0.25">
      <c r="A20" s="286"/>
      <c r="B20" s="289" t="s">
        <v>500</v>
      </c>
      <c r="C20" s="287"/>
      <c r="D20" s="646" t="s">
        <v>234</v>
      </c>
      <c r="E20" s="646"/>
      <c r="F20" s="302"/>
      <c r="G20" s="605" t="s">
        <v>376</v>
      </c>
      <c r="H20" s="605"/>
    </row>
    <row r="21" spans="1:8" x14ac:dyDescent="0.25">
      <c r="A21" s="286"/>
      <c r="B21" s="287"/>
      <c r="C21" s="287"/>
      <c r="D21" s="288"/>
      <c r="E21" s="288"/>
      <c r="F21" s="288"/>
      <c r="G21" s="288"/>
      <c r="H21" s="288"/>
    </row>
    <row r="22" spans="1:8" x14ac:dyDescent="0.25">
      <c r="A22" s="647" t="s">
        <v>654</v>
      </c>
      <c r="B22" s="647"/>
      <c r="C22" s="287"/>
      <c r="D22" s="288"/>
      <c r="E22" s="288"/>
      <c r="F22" s="288"/>
      <c r="G22" s="288"/>
      <c r="H22" s="288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workbookViewId="0">
      <selection activeCell="K24" sqref="K24"/>
    </sheetView>
  </sheetViews>
  <sheetFormatPr defaultRowHeight="15" x14ac:dyDescent="0.25"/>
  <cols>
    <col min="1" max="1" width="6" customWidth="1"/>
    <col min="2" max="2" width="25.2851562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</cols>
  <sheetData>
    <row r="1" spans="1:8" ht="25.5" customHeight="1" x14ac:dyDescent="0.25">
      <c r="A1" s="530"/>
      <c r="B1" s="530"/>
      <c r="C1" s="287"/>
      <c r="D1" s="288"/>
      <c r="E1" s="288"/>
      <c r="F1" s="288"/>
      <c r="G1" s="288"/>
      <c r="H1" s="288"/>
    </row>
    <row r="2" spans="1:8" ht="40.5" customHeight="1" x14ac:dyDescent="0.25">
      <c r="A2" s="751" t="s">
        <v>649</v>
      </c>
      <c r="B2" s="751"/>
      <c r="C2" s="751"/>
      <c r="D2" s="751"/>
      <c r="E2" s="751"/>
      <c r="F2" s="751"/>
      <c r="G2" s="751"/>
      <c r="H2" s="751"/>
    </row>
    <row r="3" spans="1:8" ht="27.75" customHeight="1" thickBot="1" x14ac:dyDescent="0.3"/>
    <row r="4" spans="1:8" ht="47.25" customHeight="1" x14ac:dyDescent="0.25">
      <c r="A4" s="732" t="s">
        <v>0</v>
      </c>
      <c r="B4" s="679" t="s">
        <v>606</v>
      </c>
      <c r="C4" s="752" t="s">
        <v>680</v>
      </c>
      <c r="D4" s="753"/>
      <c r="E4" s="754"/>
      <c r="F4" s="752" t="s">
        <v>611</v>
      </c>
      <c r="G4" s="753"/>
      <c r="H4" s="755"/>
    </row>
    <row r="5" spans="1:8" x14ac:dyDescent="0.25">
      <c r="A5" s="733"/>
      <c r="B5" s="735"/>
      <c r="C5" s="756" t="s">
        <v>607</v>
      </c>
      <c r="D5" s="757" t="s">
        <v>608</v>
      </c>
      <c r="E5" s="758"/>
      <c r="F5" s="756" t="s">
        <v>607</v>
      </c>
      <c r="G5" s="757" t="s">
        <v>608</v>
      </c>
      <c r="H5" s="759"/>
    </row>
    <row r="6" spans="1:8" ht="24" x14ac:dyDescent="0.25">
      <c r="A6" s="733"/>
      <c r="B6" s="735"/>
      <c r="C6" s="695"/>
      <c r="D6" s="531" t="s">
        <v>609</v>
      </c>
      <c r="E6" s="531" t="s">
        <v>610</v>
      </c>
      <c r="F6" s="695"/>
      <c r="G6" s="531" t="s">
        <v>609</v>
      </c>
      <c r="H6" s="532" t="s">
        <v>610</v>
      </c>
    </row>
    <row r="7" spans="1:8" x14ac:dyDescent="0.25">
      <c r="A7" s="372">
        <v>1</v>
      </c>
      <c r="B7" s="373">
        <v>2</v>
      </c>
      <c r="C7" s="373">
        <v>3</v>
      </c>
      <c r="D7" s="373">
        <v>4</v>
      </c>
      <c r="E7" s="373">
        <v>5</v>
      </c>
      <c r="F7" s="373">
        <v>6</v>
      </c>
      <c r="G7" s="373">
        <v>7</v>
      </c>
      <c r="H7" s="374">
        <v>8</v>
      </c>
    </row>
    <row r="8" spans="1:8" ht="48" customHeight="1" x14ac:dyDescent="0.25">
      <c r="A8" s="463" t="s">
        <v>7</v>
      </c>
      <c r="B8" s="459" t="s">
        <v>690</v>
      </c>
      <c r="C8" s="464">
        <f>196633.5+47970</f>
        <v>244603.5</v>
      </c>
      <c r="D8" s="464"/>
      <c r="E8" s="464"/>
      <c r="F8" s="464"/>
      <c r="G8" s="465">
        <v>0</v>
      </c>
      <c r="H8" s="466">
        <v>0</v>
      </c>
    </row>
    <row r="9" spans="1:8" ht="30" x14ac:dyDescent="0.25">
      <c r="A9" s="463" t="s">
        <v>76</v>
      </c>
      <c r="B9" s="459" t="s">
        <v>683</v>
      </c>
      <c r="C9" s="464">
        <v>13050</v>
      </c>
      <c r="D9" s="464"/>
      <c r="E9" s="464"/>
      <c r="F9" s="464">
        <v>0</v>
      </c>
      <c r="G9" s="465">
        <v>0</v>
      </c>
      <c r="H9" s="466">
        <v>0</v>
      </c>
    </row>
    <row r="10" spans="1:8" x14ac:dyDescent="0.25">
      <c r="A10" s="341"/>
      <c r="B10" s="451"/>
      <c r="C10" s="462"/>
      <c r="D10" s="462"/>
      <c r="E10" s="462"/>
      <c r="F10" s="462"/>
      <c r="G10" s="460"/>
      <c r="H10" s="461"/>
    </row>
    <row r="11" spans="1:8" x14ac:dyDescent="0.25">
      <c r="A11" s="341"/>
      <c r="B11" s="451"/>
      <c r="C11" s="462"/>
      <c r="D11" s="462"/>
      <c r="E11" s="462"/>
      <c r="F11" s="462"/>
      <c r="G11" s="460"/>
      <c r="H11" s="461"/>
    </row>
    <row r="12" spans="1:8" ht="15.75" thickBot="1" x14ac:dyDescent="0.3">
      <c r="A12" s="367" t="s">
        <v>91</v>
      </c>
      <c r="B12" s="368" t="s">
        <v>554</v>
      </c>
      <c r="C12" s="369">
        <f t="shared" ref="C12:H12" si="0">SUM(C8:C11)</f>
        <v>257653.5</v>
      </c>
      <c r="D12" s="369">
        <f t="shared" si="0"/>
        <v>0</v>
      </c>
      <c r="E12" s="369">
        <f t="shared" si="0"/>
        <v>0</v>
      </c>
      <c r="F12" s="369">
        <f t="shared" si="0"/>
        <v>0</v>
      </c>
      <c r="G12" s="369">
        <f t="shared" si="0"/>
        <v>0</v>
      </c>
      <c r="H12" s="369">
        <f t="shared" si="0"/>
        <v>0</v>
      </c>
    </row>
    <row r="13" spans="1:8" x14ac:dyDescent="0.25">
      <c r="F13" s="223">
        <f>+F12+C12</f>
        <v>257653.5</v>
      </c>
    </row>
    <row r="14" spans="1:8" x14ac:dyDescent="0.25">
      <c r="B14" s="191"/>
      <c r="C14" s="191"/>
    </row>
    <row r="15" spans="1:8" x14ac:dyDescent="0.25">
      <c r="A15" s="286"/>
      <c r="B15" s="287" t="s">
        <v>498</v>
      </c>
      <c r="C15" s="287"/>
      <c r="D15" s="643">
        <v>44281</v>
      </c>
      <c r="E15" s="644"/>
      <c r="F15" s="301"/>
      <c r="G15" s="684" t="s">
        <v>533</v>
      </c>
      <c r="H15" s="684"/>
    </row>
    <row r="16" spans="1:8" x14ac:dyDescent="0.25">
      <c r="A16" s="286"/>
      <c r="B16" s="289" t="s">
        <v>500</v>
      </c>
      <c r="C16" s="287"/>
      <c r="D16" s="646" t="s">
        <v>234</v>
      </c>
      <c r="E16" s="646"/>
      <c r="F16" s="302"/>
      <c r="G16" s="605" t="s">
        <v>376</v>
      </c>
      <c r="H16" s="605"/>
    </row>
    <row r="17" spans="1:8" x14ac:dyDescent="0.25">
      <c r="A17" s="286"/>
      <c r="B17" s="287"/>
      <c r="C17" s="287"/>
      <c r="D17" s="288"/>
      <c r="E17" s="288"/>
      <c r="F17" s="288"/>
      <c r="G17" s="288"/>
      <c r="H17" s="288"/>
    </row>
    <row r="18" spans="1:8" ht="25.5" customHeight="1" x14ac:dyDescent="0.25">
      <c r="A18" s="647" t="s">
        <v>654</v>
      </c>
      <c r="B18" s="647"/>
      <c r="C18" s="533"/>
      <c r="D18" s="288"/>
      <c r="E18" s="288"/>
      <c r="F18" s="288"/>
      <c r="G18" s="288"/>
      <c r="H18" s="288"/>
    </row>
    <row r="22" spans="1:8" x14ac:dyDescent="0.25">
      <c r="C22" s="223"/>
    </row>
  </sheetData>
  <mergeCells count="14">
    <mergeCell ref="D15:E15"/>
    <mergeCell ref="G15:H15"/>
    <mergeCell ref="D16:E16"/>
    <mergeCell ref="G16:H16"/>
    <mergeCell ref="A18:B18"/>
    <mergeCell ref="A2:H2"/>
    <mergeCell ref="A4:A6"/>
    <mergeCell ref="B4:B6"/>
    <mergeCell ref="C4:E4"/>
    <mergeCell ref="F4:H4"/>
    <mergeCell ref="C5:C6"/>
    <mergeCell ref="D5:E5"/>
    <mergeCell ref="F5:F6"/>
    <mergeCell ref="G5:H5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view="pageBreakPreview" topLeftCell="A26" zoomScale="60" zoomScaleNormal="100" workbookViewId="0">
      <selection activeCell="E41" sqref="E41:I69"/>
    </sheetView>
  </sheetViews>
  <sheetFormatPr defaultRowHeight="15" x14ac:dyDescent="0.25"/>
  <cols>
    <col min="1" max="1" width="4.42578125" customWidth="1"/>
    <col min="2" max="2" width="37" customWidth="1"/>
    <col min="3" max="3" width="19.85546875" customWidth="1"/>
    <col min="4" max="4" width="20.28515625" customWidth="1"/>
    <col min="5" max="5" width="11.28515625" customWidth="1"/>
  </cols>
  <sheetData>
    <row r="1" spans="1:6" x14ac:dyDescent="0.25">
      <c r="A1" s="370" t="s">
        <v>768</v>
      </c>
      <c r="B1" s="370"/>
      <c r="C1" s="370"/>
      <c r="D1" s="370"/>
    </row>
    <row r="2" spans="1:6" ht="38.25" customHeight="1" x14ac:dyDescent="0.25">
      <c r="A2" s="760" t="s">
        <v>770</v>
      </c>
      <c r="B2" s="760"/>
      <c r="C2" s="760"/>
      <c r="D2" s="760"/>
      <c r="E2" s="2"/>
      <c r="F2" s="2"/>
    </row>
    <row r="3" spans="1:6" x14ac:dyDescent="0.25">
      <c r="A3" s="760"/>
      <c r="B3" s="760"/>
      <c r="C3" s="760"/>
      <c r="D3" s="760"/>
    </row>
    <row r="4" spans="1:6" x14ac:dyDescent="0.25">
      <c r="A4" s="241" t="s">
        <v>321</v>
      </c>
      <c r="B4" s="57"/>
      <c r="C4" s="57"/>
      <c r="D4" s="57"/>
    </row>
    <row r="5" spans="1:6" ht="15.75" thickBot="1" x14ac:dyDescent="0.3">
      <c r="A5" s="254"/>
      <c r="B5" s="255"/>
      <c r="C5" s="57"/>
      <c r="D5" s="255"/>
    </row>
    <row r="6" spans="1:6" ht="24" customHeight="1" x14ac:dyDescent="0.25">
      <c r="A6" s="226" t="s">
        <v>0</v>
      </c>
      <c r="B6" s="227" t="s">
        <v>474</v>
      </c>
      <c r="C6" s="256" t="s">
        <v>689</v>
      </c>
      <c r="D6" s="256" t="s">
        <v>753</v>
      </c>
    </row>
    <row r="7" spans="1:6" ht="33" customHeight="1" x14ac:dyDescent="0.25">
      <c r="A7" s="39" t="s">
        <v>31</v>
      </c>
      <c r="B7" s="192" t="s">
        <v>691</v>
      </c>
      <c r="C7" s="206">
        <v>1162027.74</v>
      </c>
      <c r="D7" s="206">
        <v>69854.679999999993</v>
      </c>
    </row>
    <row r="8" spans="1:6" ht="27" customHeight="1" x14ac:dyDescent="0.25">
      <c r="A8" s="39" t="s">
        <v>32</v>
      </c>
      <c r="B8" s="192" t="s">
        <v>692</v>
      </c>
      <c r="C8" s="206"/>
      <c r="D8" s="206"/>
    </row>
    <row r="9" spans="1:6" x14ac:dyDescent="0.25">
      <c r="A9" s="39" t="s">
        <v>693</v>
      </c>
      <c r="B9" s="192" t="s">
        <v>762</v>
      </c>
      <c r="C9" s="206">
        <f>50000+15.99</f>
        <v>50015.99</v>
      </c>
      <c r="D9" s="206">
        <v>40000</v>
      </c>
    </row>
    <row r="10" spans="1:6" x14ac:dyDescent="0.25">
      <c r="A10" s="39" t="s">
        <v>40</v>
      </c>
      <c r="B10" s="192" t="s">
        <v>694</v>
      </c>
      <c r="C10" s="206"/>
      <c r="D10" s="206"/>
    </row>
    <row r="11" spans="1:6" x14ac:dyDescent="0.25">
      <c r="A11" s="39" t="s">
        <v>695</v>
      </c>
      <c r="B11" s="192" t="s">
        <v>696</v>
      </c>
      <c r="C11" s="206">
        <v>30225.01</v>
      </c>
      <c r="D11" s="206"/>
    </row>
    <row r="12" spans="1:6" ht="29.25" customHeight="1" x14ac:dyDescent="0.25">
      <c r="A12" s="39" t="s">
        <v>697</v>
      </c>
      <c r="B12" s="192" t="s">
        <v>698</v>
      </c>
      <c r="C12" s="206">
        <f>74334.95-C11</f>
        <v>44109.94</v>
      </c>
      <c r="D12" s="206"/>
      <c r="E12" s="223"/>
    </row>
    <row r="13" spans="1:6" ht="26.25" customHeight="1" x14ac:dyDescent="0.25">
      <c r="A13" s="39" t="s">
        <v>699</v>
      </c>
      <c r="B13" s="192" t="s">
        <v>700</v>
      </c>
      <c r="C13" s="206"/>
      <c r="D13" s="206"/>
    </row>
    <row r="14" spans="1:6" ht="38.25" x14ac:dyDescent="0.25">
      <c r="A14" s="39" t="s">
        <v>701</v>
      </c>
      <c r="B14" s="192" t="s">
        <v>702</v>
      </c>
      <c r="C14" s="206"/>
      <c r="D14" s="206"/>
    </row>
    <row r="15" spans="1:6" ht="25.5" x14ac:dyDescent="0.25">
      <c r="A15" s="39" t="s">
        <v>703</v>
      </c>
      <c r="B15" s="192" t="s">
        <v>764</v>
      </c>
      <c r="C15" s="206"/>
      <c r="D15" s="206">
        <f>35.46+104.4+11.6</f>
        <v>151.46</v>
      </c>
    </row>
    <row r="16" spans="1:6" x14ac:dyDescent="0.25">
      <c r="A16" s="39" t="s">
        <v>704</v>
      </c>
      <c r="B16" s="40" t="s">
        <v>763</v>
      </c>
      <c r="C16" s="206">
        <v>4800</v>
      </c>
      <c r="D16" s="206">
        <v>1199.6199999999999</v>
      </c>
    </row>
    <row r="17" spans="1:6" x14ac:dyDescent="0.25">
      <c r="A17" s="39" t="s">
        <v>705</v>
      </c>
      <c r="B17" s="40" t="s">
        <v>731</v>
      </c>
      <c r="C17" s="206">
        <v>416</v>
      </c>
      <c r="D17" s="206"/>
    </row>
    <row r="18" spans="1:6" ht="25.5" x14ac:dyDescent="0.25">
      <c r="A18" s="39" t="s">
        <v>706</v>
      </c>
      <c r="B18" s="40" t="s">
        <v>733</v>
      </c>
      <c r="C18" s="206">
        <v>400</v>
      </c>
      <c r="D18" s="206"/>
    </row>
    <row r="19" spans="1:6" x14ac:dyDescent="0.25">
      <c r="A19" s="39" t="s">
        <v>707</v>
      </c>
      <c r="B19" s="40" t="s">
        <v>732</v>
      </c>
      <c r="C19" s="206">
        <f>136.63+1127.37</f>
        <v>1264</v>
      </c>
      <c r="D19" s="206">
        <f>42931+822.9</f>
        <v>43753.9</v>
      </c>
    </row>
    <row r="20" spans="1:6" ht="25.5" x14ac:dyDescent="0.25">
      <c r="A20" s="39">
        <v>14</v>
      </c>
      <c r="B20" s="40" t="s">
        <v>744</v>
      </c>
      <c r="C20" s="206">
        <v>1535.6</v>
      </c>
      <c r="D20" s="206">
        <v>1603.79</v>
      </c>
    </row>
    <row r="21" spans="1:6" ht="38.25" x14ac:dyDescent="0.25">
      <c r="A21" s="39">
        <v>15</v>
      </c>
      <c r="B21" s="40" t="s">
        <v>734</v>
      </c>
      <c r="C21" s="206">
        <f>687.21-0.08</f>
        <v>687.13</v>
      </c>
      <c r="D21" s="206">
        <v>696.27</v>
      </c>
    </row>
    <row r="22" spans="1:6" x14ac:dyDescent="0.25">
      <c r="A22" s="39">
        <v>16</v>
      </c>
      <c r="B22" s="40" t="s">
        <v>735</v>
      </c>
      <c r="C22" s="206">
        <v>3154.03</v>
      </c>
      <c r="D22" s="206">
        <v>423.95</v>
      </c>
    </row>
    <row r="23" spans="1:6" x14ac:dyDescent="0.25">
      <c r="A23" s="39">
        <v>17</v>
      </c>
      <c r="B23" s="40" t="s">
        <v>736</v>
      </c>
      <c r="C23" s="206">
        <v>0.98</v>
      </c>
      <c r="D23" s="206">
        <v>0.74</v>
      </c>
    </row>
    <row r="24" spans="1:6" ht="25.5" x14ac:dyDescent="0.25">
      <c r="A24" s="39">
        <v>18</v>
      </c>
      <c r="B24" s="40" t="s">
        <v>743</v>
      </c>
      <c r="C24" s="206">
        <v>794.01</v>
      </c>
      <c r="D24" s="206"/>
    </row>
    <row r="25" spans="1:6" ht="25.5" x14ac:dyDescent="0.25">
      <c r="A25" s="39">
        <v>19</v>
      </c>
      <c r="B25" s="40" t="s">
        <v>737</v>
      </c>
      <c r="C25" s="206">
        <f>400+6400</f>
        <v>6800</v>
      </c>
      <c r="D25" s="206"/>
    </row>
    <row r="26" spans="1:6" x14ac:dyDescent="0.25">
      <c r="A26" s="39">
        <v>20</v>
      </c>
      <c r="B26" s="40" t="s">
        <v>738</v>
      </c>
      <c r="C26" s="206">
        <f>146.28+219.08</f>
        <v>365.36</v>
      </c>
      <c r="D26" s="206">
        <v>89740.479999999996</v>
      </c>
    </row>
    <row r="27" spans="1:6" x14ac:dyDescent="0.25">
      <c r="A27" s="39">
        <v>21</v>
      </c>
      <c r="B27" s="40" t="s">
        <v>742</v>
      </c>
      <c r="C27" s="206">
        <v>0.08</v>
      </c>
      <c r="D27" s="206"/>
    </row>
    <row r="28" spans="1:6" ht="15.75" thickBot="1" x14ac:dyDescent="0.3">
      <c r="A28" s="257" t="s">
        <v>430</v>
      </c>
      <c r="B28" s="258"/>
      <c r="C28" s="259">
        <f>SUM(C7:C27)</f>
        <v>1306595.8700000001</v>
      </c>
      <c r="D28" s="259">
        <f>SUM(D7:D27)</f>
        <v>247424.89</v>
      </c>
      <c r="F28" s="223"/>
    </row>
    <row r="30" spans="1:6" x14ac:dyDescent="0.25">
      <c r="A30" s="241" t="s">
        <v>381</v>
      </c>
      <c r="B30" s="260"/>
      <c r="C30" s="260"/>
      <c r="D30" s="260"/>
    </row>
    <row r="31" spans="1:6" ht="15.75" thickBot="1" x14ac:dyDescent="0.3">
      <c r="A31" s="261"/>
      <c r="B31" s="255"/>
      <c r="C31" s="57"/>
      <c r="D31" s="57"/>
    </row>
    <row r="32" spans="1:6" ht="24" customHeight="1" x14ac:dyDescent="0.25">
      <c r="A32" s="226" t="s">
        <v>0</v>
      </c>
      <c r="B32" s="227" t="s">
        <v>30</v>
      </c>
      <c r="C32" s="256" t="s">
        <v>689</v>
      </c>
      <c r="D32" s="256" t="s">
        <v>753</v>
      </c>
    </row>
    <row r="33" spans="1:10" ht="25.5" x14ac:dyDescent="0.25">
      <c r="A33" s="39" t="s">
        <v>31</v>
      </c>
      <c r="B33" s="192" t="s">
        <v>765</v>
      </c>
      <c r="C33" s="42"/>
      <c r="D33" s="42"/>
    </row>
    <row r="34" spans="1:10" x14ac:dyDescent="0.25">
      <c r="A34" s="39" t="s">
        <v>32</v>
      </c>
      <c r="B34" s="192" t="s">
        <v>708</v>
      </c>
      <c r="C34" s="42"/>
      <c r="D34" s="42"/>
    </row>
    <row r="35" spans="1:10" ht="36.75" customHeight="1" x14ac:dyDescent="0.25">
      <c r="A35" s="39" t="s">
        <v>693</v>
      </c>
      <c r="B35" s="192" t="s">
        <v>709</v>
      </c>
      <c r="C35" s="42"/>
      <c r="D35" s="42"/>
    </row>
    <row r="36" spans="1:10" ht="25.5" x14ac:dyDescent="0.25">
      <c r="A36" s="39" t="s">
        <v>40</v>
      </c>
      <c r="B36" s="192" t="s">
        <v>710</v>
      </c>
      <c r="C36" s="42"/>
      <c r="D36" s="42"/>
    </row>
    <row r="37" spans="1:10" ht="25.5" x14ac:dyDescent="0.25">
      <c r="A37" s="39" t="s">
        <v>695</v>
      </c>
      <c r="B37" s="192" t="s">
        <v>711</v>
      </c>
      <c r="C37" s="42"/>
      <c r="D37" s="569"/>
      <c r="E37" s="125"/>
      <c r="F37" s="125"/>
      <c r="G37" s="125"/>
      <c r="H37" s="125"/>
      <c r="I37" s="125"/>
      <c r="J37" s="125"/>
    </row>
    <row r="38" spans="1:10" ht="25.5" x14ac:dyDescent="0.25">
      <c r="A38" s="39" t="s">
        <v>697</v>
      </c>
      <c r="B38" s="192" t="s">
        <v>712</v>
      </c>
      <c r="C38" s="42"/>
      <c r="D38" s="569"/>
      <c r="E38" s="125"/>
      <c r="F38" s="125"/>
      <c r="G38" s="125"/>
      <c r="H38" s="125"/>
      <c r="I38" s="125"/>
      <c r="J38" s="125"/>
    </row>
    <row r="39" spans="1:10" ht="38.25" x14ac:dyDescent="0.25">
      <c r="A39" s="39" t="s">
        <v>699</v>
      </c>
      <c r="B39" s="192" t="s">
        <v>713</v>
      </c>
      <c r="C39" s="42"/>
      <c r="D39" s="569"/>
      <c r="E39" s="125"/>
      <c r="F39" s="125"/>
      <c r="G39" s="125"/>
      <c r="H39" s="125"/>
      <c r="I39" s="125"/>
      <c r="J39" s="125"/>
    </row>
    <row r="40" spans="1:10" ht="25.5" x14ac:dyDescent="0.25">
      <c r="A40" s="39" t="s">
        <v>701</v>
      </c>
      <c r="B40" s="192" t="s">
        <v>714</v>
      </c>
      <c r="C40" s="42"/>
      <c r="D40" s="569"/>
      <c r="E40" s="125"/>
      <c r="F40" s="125"/>
      <c r="G40" s="125"/>
      <c r="H40" s="125"/>
      <c r="I40" s="125"/>
      <c r="J40" s="125"/>
    </row>
    <row r="41" spans="1:10" ht="25.5" x14ac:dyDescent="0.25">
      <c r="A41" s="39" t="s">
        <v>703</v>
      </c>
      <c r="B41" s="192" t="s">
        <v>715</v>
      </c>
      <c r="C41" s="42"/>
      <c r="D41" s="569"/>
      <c r="E41" s="125"/>
      <c r="F41" s="125"/>
      <c r="G41" s="125"/>
      <c r="H41" s="125"/>
      <c r="I41" s="125"/>
      <c r="J41" s="125"/>
    </row>
    <row r="42" spans="1:10" ht="25.5" x14ac:dyDescent="0.25">
      <c r="A42" s="39" t="s">
        <v>704</v>
      </c>
      <c r="B42" s="192" t="s">
        <v>716</v>
      </c>
      <c r="C42" s="42"/>
      <c r="D42" s="569"/>
      <c r="E42" s="125"/>
      <c r="F42" s="125"/>
      <c r="G42" s="125"/>
      <c r="H42" s="125"/>
      <c r="I42" s="125"/>
      <c r="J42" s="125"/>
    </row>
    <row r="43" spans="1:10" ht="25.5" x14ac:dyDescent="0.25">
      <c r="A43" s="39" t="s">
        <v>705</v>
      </c>
      <c r="B43" s="192" t="s">
        <v>717</v>
      </c>
      <c r="C43" s="42"/>
      <c r="D43" s="569"/>
      <c r="E43" s="125"/>
      <c r="F43" s="125"/>
      <c r="G43" s="125"/>
      <c r="H43" s="125"/>
      <c r="I43" s="125"/>
      <c r="J43" s="125"/>
    </row>
    <row r="44" spans="1:10" x14ac:dyDescent="0.25">
      <c r="A44" s="39" t="s">
        <v>706</v>
      </c>
      <c r="B44" s="192" t="s">
        <v>718</v>
      </c>
      <c r="C44" s="42"/>
      <c r="D44" s="569"/>
      <c r="E44" s="125"/>
      <c r="F44" s="125"/>
      <c r="G44" s="125"/>
      <c r="H44" s="125"/>
      <c r="I44" s="125"/>
      <c r="J44" s="125"/>
    </row>
    <row r="45" spans="1:10" ht="25.5" x14ac:dyDescent="0.25">
      <c r="A45" s="39" t="s">
        <v>707</v>
      </c>
      <c r="B45" s="192" t="s">
        <v>719</v>
      </c>
      <c r="C45" s="42">
        <f>60348.56+2055.81+16540+5400</f>
        <v>84344.37</v>
      </c>
      <c r="D45" s="569">
        <f>1500+3416.28+3568.92</f>
        <v>8485.2000000000007</v>
      </c>
      <c r="E45" s="125"/>
      <c r="F45" s="125"/>
      <c r="G45" s="570"/>
      <c r="H45" s="570"/>
      <c r="I45" s="125"/>
      <c r="J45" s="125"/>
    </row>
    <row r="46" spans="1:10" ht="25.5" x14ac:dyDescent="0.25">
      <c r="A46" s="39" t="s">
        <v>720</v>
      </c>
      <c r="B46" s="192" t="s">
        <v>721</v>
      </c>
      <c r="C46" s="42"/>
      <c r="D46" s="569"/>
      <c r="E46" s="125"/>
      <c r="F46" s="125"/>
      <c r="G46" s="125"/>
      <c r="H46" s="125"/>
      <c r="I46" s="125"/>
      <c r="J46" s="125"/>
    </row>
    <row r="47" spans="1:10" ht="25.5" x14ac:dyDescent="0.25">
      <c r="A47" s="39" t="s">
        <v>722</v>
      </c>
      <c r="B47" s="192" t="s">
        <v>723</v>
      </c>
      <c r="C47" s="42"/>
      <c r="D47" s="569">
        <v>10743.6</v>
      </c>
      <c r="E47" s="125"/>
      <c r="F47" s="125"/>
      <c r="G47" s="125"/>
      <c r="H47" s="125"/>
      <c r="I47" s="125"/>
      <c r="J47" s="125"/>
    </row>
    <row r="48" spans="1:10" x14ac:dyDescent="0.25">
      <c r="A48" s="39" t="s">
        <v>724</v>
      </c>
      <c r="B48" s="192" t="s">
        <v>725</v>
      </c>
      <c r="C48" s="42"/>
      <c r="D48" s="569"/>
      <c r="E48" s="125"/>
      <c r="F48" s="125"/>
      <c r="G48" s="125"/>
      <c r="H48" s="125"/>
      <c r="I48" s="125"/>
      <c r="J48" s="125"/>
    </row>
    <row r="49" spans="1:10" ht="25.5" x14ac:dyDescent="0.25">
      <c r="A49" s="39" t="s">
        <v>726</v>
      </c>
      <c r="B49" s="192" t="s">
        <v>727</v>
      </c>
      <c r="C49" s="231">
        <f>SUM(C50:C52)</f>
        <v>0</v>
      </c>
      <c r="D49" s="571"/>
      <c r="E49" s="125"/>
      <c r="F49" s="125"/>
      <c r="G49" s="125"/>
      <c r="H49" s="125"/>
      <c r="I49" s="125"/>
      <c r="J49" s="125"/>
    </row>
    <row r="50" spans="1:10" x14ac:dyDescent="0.25">
      <c r="A50" s="39" t="s">
        <v>33</v>
      </c>
      <c r="B50" s="559" t="s">
        <v>728</v>
      </c>
      <c r="C50" s="42"/>
      <c r="D50" s="569"/>
      <c r="E50" s="125"/>
      <c r="F50" s="125"/>
      <c r="G50" s="125"/>
      <c r="H50" s="125"/>
      <c r="I50" s="125"/>
      <c r="J50" s="125"/>
    </row>
    <row r="51" spans="1:10" x14ac:dyDescent="0.25">
      <c r="A51" s="39" t="s">
        <v>34</v>
      </c>
      <c r="B51" s="559" t="s">
        <v>729</v>
      </c>
      <c r="C51" s="42"/>
      <c r="D51" s="569"/>
      <c r="E51" s="125"/>
      <c r="F51" s="125"/>
      <c r="G51" s="125"/>
      <c r="H51" s="125"/>
      <c r="I51" s="125"/>
      <c r="J51" s="125"/>
    </row>
    <row r="52" spans="1:10" x14ac:dyDescent="0.25">
      <c r="A52" s="39" t="s">
        <v>35</v>
      </c>
      <c r="B52" s="559" t="s">
        <v>730</v>
      </c>
      <c r="C52" s="42"/>
      <c r="D52" s="569"/>
      <c r="E52" s="125"/>
      <c r="F52" s="125"/>
      <c r="G52" s="125"/>
      <c r="H52" s="125"/>
      <c r="I52" s="125"/>
      <c r="J52" s="125"/>
    </row>
    <row r="53" spans="1:10" x14ac:dyDescent="0.25">
      <c r="A53" s="39">
        <v>18</v>
      </c>
      <c r="B53" s="192" t="s">
        <v>739</v>
      </c>
      <c r="C53" s="42">
        <v>40000</v>
      </c>
      <c r="D53" s="569">
        <v>30000</v>
      </c>
      <c r="E53" s="125"/>
      <c r="F53" s="125"/>
      <c r="G53" s="125"/>
      <c r="H53" s="125"/>
      <c r="I53" s="125"/>
      <c r="J53" s="125"/>
    </row>
    <row r="54" spans="1:10" x14ac:dyDescent="0.25">
      <c r="A54" s="39">
        <v>19</v>
      </c>
      <c r="B54" s="40" t="s">
        <v>740</v>
      </c>
      <c r="C54" s="42">
        <f>7200+99540.82+15111.66+31962</f>
        <v>153814.48000000001</v>
      </c>
      <c r="D54" s="569">
        <f>4030+16272</f>
        <v>20302</v>
      </c>
      <c r="E54" s="125"/>
      <c r="F54" s="125"/>
      <c r="G54" s="570"/>
      <c r="H54" s="125"/>
      <c r="I54" s="125"/>
      <c r="J54" s="125"/>
    </row>
    <row r="55" spans="1:10" x14ac:dyDescent="0.25">
      <c r="A55" s="39">
        <v>20</v>
      </c>
      <c r="B55" s="40" t="s">
        <v>778</v>
      </c>
      <c r="C55" s="42">
        <v>2.14</v>
      </c>
      <c r="D55" s="569">
        <v>2.74</v>
      </c>
      <c r="E55" s="125"/>
      <c r="F55" s="125"/>
      <c r="G55" s="125"/>
      <c r="H55" s="125"/>
      <c r="I55" s="125"/>
      <c r="J55" s="125"/>
    </row>
    <row r="56" spans="1:10" x14ac:dyDescent="0.25">
      <c r="A56" s="39">
        <v>21</v>
      </c>
      <c r="B56" s="40" t="s">
        <v>741</v>
      </c>
      <c r="C56" s="42">
        <v>2528.16</v>
      </c>
      <c r="D56" s="569">
        <f>35.46+16.1+15.1</f>
        <v>66.66</v>
      </c>
      <c r="E56" s="125"/>
      <c r="F56" s="125"/>
      <c r="G56" s="125"/>
      <c r="H56" s="125"/>
      <c r="I56" s="125"/>
      <c r="J56" s="125"/>
    </row>
    <row r="57" spans="1:10" x14ac:dyDescent="0.25">
      <c r="A57" s="39">
        <v>22</v>
      </c>
      <c r="B57" s="40" t="s">
        <v>735</v>
      </c>
      <c r="C57" s="206"/>
      <c r="D57" s="572"/>
      <c r="E57" s="125"/>
      <c r="F57" s="125"/>
      <c r="G57" s="125"/>
      <c r="H57" s="125"/>
      <c r="I57" s="125"/>
      <c r="J57" s="125"/>
    </row>
    <row r="58" spans="1:10" ht="18.75" customHeight="1" x14ac:dyDescent="0.25">
      <c r="A58" s="39">
        <v>23</v>
      </c>
      <c r="B58" s="40" t="s">
        <v>777</v>
      </c>
      <c r="C58" s="206"/>
      <c r="D58" s="572">
        <v>3556.49</v>
      </c>
      <c r="E58" s="125"/>
      <c r="F58" s="125"/>
      <c r="G58" s="125"/>
      <c r="H58" s="125"/>
      <c r="I58" s="125"/>
      <c r="J58" s="125"/>
    </row>
    <row r="59" spans="1:10" ht="15.75" thickBot="1" x14ac:dyDescent="0.3">
      <c r="A59" s="257" t="s">
        <v>430</v>
      </c>
      <c r="B59" s="262"/>
      <c r="C59" s="46">
        <f>SUM(C33:C49)+C53+C54+C55+C58+C58+C56</f>
        <v>280689.14999999997</v>
      </c>
      <c r="D59" s="573">
        <f>SUM(D33:D58)</f>
        <v>73156.690000000017</v>
      </c>
      <c r="E59" s="125"/>
      <c r="F59" s="570"/>
      <c r="G59" s="125"/>
      <c r="H59" s="125"/>
      <c r="I59" s="125"/>
      <c r="J59" s="125"/>
    </row>
    <row r="60" spans="1:10" x14ac:dyDescent="0.25">
      <c r="D60" s="125"/>
      <c r="E60" s="125"/>
      <c r="F60" s="125"/>
      <c r="G60" s="125"/>
      <c r="H60" s="125"/>
      <c r="I60" s="125"/>
      <c r="J60" s="125"/>
    </row>
    <row r="61" spans="1:10" x14ac:dyDescent="0.25">
      <c r="B61" s="508" t="s">
        <v>669</v>
      </c>
      <c r="C61" s="541">
        <v>44281</v>
      </c>
      <c r="D61" s="574" t="s">
        <v>668</v>
      </c>
      <c r="E61" s="125"/>
      <c r="F61" s="125"/>
      <c r="G61" s="125"/>
      <c r="H61" s="125"/>
      <c r="I61" s="125"/>
      <c r="J61" s="125"/>
    </row>
    <row r="62" spans="1:10" x14ac:dyDescent="0.25">
      <c r="B62" s="316" t="s">
        <v>375</v>
      </c>
      <c r="C62" s="498" t="s">
        <v>670</v>
      </c>
      <c r="D62" s="575" t="s">
        <v>376</v>
      </c>
      <c r="E62" s="125"/>
      <c r="F62" s="125"/>
      <c r="G62" s="125"/>
      <c r="H62" s="125"/>
      <c r="I62" s="125"/>
      <c r="J62" s="125"/>
    </row>
    <row r="63" spans="1:10" x14ac:dyDescent="0.25">
      <c r="D63" s="125"/>
      <c r="E63" s="125"/>
      <c r="F63" s="125"/>
      <c r="G63" s="125"/>
      <c r="H63" s="125"/>
      <c r="I63" s="125"/>
      <c r="J63" s="125"/>
    </row>
    <row r="64" spans="1:10" x14ac:dyDescent="0.25">
      <c r="D64" s="125"/>
      <c r="E64" s="125"/>
      <c r="F64" s="125"/>
      <c r="G64" s="125"/>
      <c r="H64" s="125"/>
      <c r="I64" s="125"/>
      <c r="J64" s="125"/>
    </row>
    <row r="65" spans="3:10" x14ac:dyDescent="0.25">
      <c r="D65" s="570"/>
      <c r="E65" s="125"/>
      <c r="F65" s="125"/>
      <c r="G65" s="125"/>
      <c r="H65" s="125"/>
      <c r="I65" s="125"/>
      <c r="J65" s="125"/>
    </row>
    <row r="66" spans="3:10" x14ac:dyDescent="0.25">
      <c r="D66" s="125"/>
      <c r="E66" s="125"/>
      <c r="F66" s="125"/>
      <c r="G66" s="125"/>
      <c r="H66" s="125"/>
      <c r="I66" s="125"/>
      <c r="J66" s="125"/>
    </row>
    <row r="67" spans="3:10" x14ac:dyDescent="0.25">
      <c r="D67" s="125"/>
      <c r="E67" s="125"/>
      <c r="F67" s="125"/>
      <c r="G67" s="125"/>
      <c r="H67" s="125"/>
      <c r="I67" s="125"/>
      <c r="J67" s="125"/>
    </row>
    <row r="68" spans="3:10" x14ac:dyDescent="0.25">
      <c r="D68" s="125"/>
      <c r="E68" s="125"/>
      <c r="F68" s="125"/>
      <c r="G68" s="125"/>
      <c r="H68" s="125"/>
      <c r="I68" s="125"/>
      <c r="J68" s="125"/>
    </row>
    <row r="69" spans="3:10" x14ac:dyDescent="0.25">
      <c r="D69" s="125"/>
      <c r="E69" s="125"/>
      <c r="F69" s="125"/>
      <c r="G69" s="125"/>
      <c r="H69" s="125"/>
      <c r="I69" s="125"/>
      <c r="J69" s="125"/>
    </row>
    <row r="70" spans="3:10" x14ac:dyDescent="0.25">
      <c r="D70" s="125"/>
      <c r="E70" s="125"/>
      <c r="F70" s="125"/>
      <c r="G70" s="125"/>
      <c r="H70" s="125"/>
      <c r="I70" s="125"/>
      <c r="J70" s="125"/>
    </row>
    <row r="71" spans="3:10" x14ac:dyDescent="0.25">
      <c r="C71" s="431"/>
      <c r="D71" s="558"/>
      <c r="E71" s="125"/>
      <c r="F71" s="125"/>
      <c r="G71" s="125"/>
      <c r="H71" s="125"/>
      <c r="I71" s="125"/>
      <c r="J71" s="125"/>
    </row>
    <row r="72" spans="3:10" x14ac:dyDescent="0.25">
      <c r="C72" s="431"/>
      <c r="D72" s="558"/>
      <c r="E72" s="125"/>
      <c r="F72" s="125"/>
      <c r="G72" s="125"/>
      <c r="H72" s="125"/>
      <c r="I72" s="125"/>
      <c r="J72" s="125"/>
    </row>
    <row r="73" spans="3:10" x14ac:dyDescent="0.25">
      <c r="C73" s="431"/>
      <c r="D73" s="558"/>
      <c r="E73" s="125"/>
      <c r="F73" s="125"/>
      <c r="G73" s="125"/>
      <c r="H73" s="125"/>
      <c r="I73" s="125"/>
      <c r="J73" s="125"/>
    </row>
    <row r="74" spans="3:10" x14ac:dyDescent="0.25">
      <c r="C74" s="431"/>
      <c r="D74" s="558"/>
      <c r="E74" s="125"/>
      <c r="F74" s="125"/>
      <c r="G74" s="125"/>
      <c r="H74" s="125"/>
      <c r="I74" s="125"/>
      <c r="J74" s="125"/>
    </row>
    <row r="75" spans="3:10" x14ac:dyDescent="0.25">
      <c r="C75" s="431"/>
      <c r="D75" s="558"/>
      <c r="E75" s="125"/>
      <c r="F75" s="125"/>
      <c r="G75" s="125"/>
      <c r="H75" s="125"/>
      <c r="I75" s="125"/>
      <c r="J75" s="125"/>
    </row>
    <row r="76" spans="3:10" x14ac:dyDescent="0.25">
      <c r="C76" s="431"/>
      <c r="D76" s="558"/>
      <c r="E76" s="125"/>
      <c r="F76" s="125"/>
      <c r="G76" s="125"/>
      <c r="H76" s="125"/>
      <c r="I76" s="125"/>
      <c r="J76" s="125"/>
    </row>
    <row r="77" spans="3:10" x14ac:dyDescent="0.25">
      <c r="C77" s="431"/>
      <c r="D77" s="558"/>
      <c r="E77" s="125"/>
      <c r="F77" s="125"/>
      <c r="G77" s="125"/>
      <c r="H77" s="125"/>
      <c r="I77" s="125"/>
      <c r="J77" s="125"/>
    </row>
    <row r="78" spans="3:10" x14ac:dyDescent="0.25">
      <c r="C78" s="431"/>
      <c r="D78" s="558"/>
      <c r="E78" s="125"/>
      <c r="F78" s="125"/>
      <c r="G78" s="125"/>
      <c r="H78" s="125"/>
      <c r="I78" s="125"/>
      <c r="J78" s="125"/>
    </row>
    <row r="79" spans="3:10" x14ac:dyDescent="0.25">
      <c r="C79" s="431"/>
      <c r="D79" s="558"/>
      <c r="E79" s="125"/>
      <c r="F79" s="125"/>
      <c r="G79" s="125"/>
      <c r="H79" s="125"/>
      <c r="I79" s="125"/>
      <c r="J79" s="125"/>
    </row>
    <row r="80" spans="3:10" x14ac:dyDescent="0.25">
      <c r="C80" s="431"/>
      <c r="D80" s="558"/>
      <c r="E80" s="125"/>
      <c r="F80" s="125"/>
      <c r="G80" s="125"/>
      <c r="H80" s="125"/>
      <c r="I80" s="125"/>
      <c r="J80" s="125"/>
    </row>
    <row r="81" spans="3:10" x14ac:dyDescent="0.25">
      <c r="C81" s="431"/>
      <c r="D81" s="558"/>
      <c r="E81" s="125"/>
      <c r="F81" s="125"/>
      <c r="G81" s="125"/>
      <c r="H81" s="125"/>
      <c r="I81" s="125"/>
      <c r="J81" s="125"/>
    </row>
    <row r="82" spans="3:10" x14ac:dyDescent="0.25">
      <c r="C82" s="431"/>
      <c r="D82" s="558"/>
      <c r="E82" s="125"/>
      <c r="F82" s="125"/>
      <c r="G82" s="125"/>
      <c r="H82" s="125"/>
      <c r="I82" s="125"/>
      <c r="J82" s="125"/>
    </row>
    <row r="83" spans="3:10" x14ac:dyDescent="0.25">
      <c r="C83" s="431"/>
      <c r="D83" s="431"/>
    </row>
    <row r="84" spans="3:10" x14ac:dyDescent="0.25">
      <c r="C84" s="431"/>
      <c r="D84" s="431"/>
    </row>
    <row r="85" spans="3:10" x14ac:dyDescent="0.25">
      <c r="C85" s="431"/>
      <c r="D85" s="431"/>
    </row>
    <row r="86" spans="3:10" x14ac:dyDescent="0.25">
      <c r="C86" s="431"/>
      <c r="D86" s="431"/>
    </row>
    <row r="87" spans="3:10" x14ac:dyDescent="0.25">
      <c r="C87" s="431"/>
      <c r="D87" s="431"/>
    </row>
    <row r="88" spans="3:10" x14ac:dyDescent="0.25">
      <c r="C88" s="431"/>
      <c r="D88" s="431"/>
    </row>
    <row r="89" spans="3:10" x14ac:dyDescent="0.25">
      <c r="C89" s="431"/>
      <c r="D89" s="431"/>
    </row>
  </sheetData>
  <mergeCells count="1">
    <mergeCell ref="A2:D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Normal="100" workbookViewId="0">
      <selection activeCell="A2" sqref="A2:D3"/>
    </sheetView>
  </sheetViews>
  <sheetFormatPr defaultRowHeight="15" x14ac:dyDescent="0.25"/>
  <cols>
    <col min="1" max="1" width="4.42578125" customWidth="1"/>
    <col min="2" max="2" width="51.42578125" customWidth="1"/>
    <col min="3" max="3" width="17.28515625" customWidth="1"/>
    <col min="4" max="4" width="20.28515625" customWidth="1"/>
    <col min="5" max="5" width="0.28515625" customWidth="1"/>
    <col min="6" max="6" width="9.140625" hidden="1" customWidth="1"/>
  </cols>
  <sheetData>
    <row r="1" spans="1:6" ht="37.5" customHeight="1" x14ac:dyDescent="0.25">
      <c r="A1" s="580" t="s">
        <v>769</v>
      </c>
      <c r="B1" s="581"/>
      <c r="C1" s="581"/>
      <c r="D1" s="581"/>
      <c r="E1" s="581"/>
      <c r="F1" s="582"/>
    </row>
    <row r="2" spans="1:6" ht="38.25" customHeight="1" x14ac:dyDescent="0.25">
      <c r="A2" s="761"/>
      <c r="B2" s="761"/>
      <c r="C2" s="761"/>
      <c r="D2" s="761"/>
      <c r="E2" s="2"/>
      <c r="F2" s="2"/>
    </row>
    <row r="3" spans="1:6" x14ac:dyDescent="0.25">
      <c r="A3" s="761"/>
      <c r="B3" s="761"/>
      <c r="C3" s="761"/>
      <c r="D3" s="761"/>
    </row>
    <row r="4" spans="1:6" x14ac:dyDescent="0.25">
      <c r="A4" s="241" t="s">
        <v>754</v>
      </c>
      <c r="B4" s="57"/>
      <c r="C4" s="57"/>
      <c r="D4" s="57"/>
    </row>
    <row r="5" spans="1:6" ht="15.75" thickBot="1" x14ac:dyDescent="0.3">
      <c r="A5" s="254"/>
      <c r="B5" s="255"/>
      <c r="C5" s="57"/>
      <c r="D5" s="255"/>
    </row>
    <row r="6" spans="1:6" ht="24" customHeight="1" x14ac:dyDescent="0.25">
      <c r="A6" s="226" t="s">
        <v>0</v>
      </c>
      <c r="B6" s="227" t="s">
        <v>474</v>
      </c>
      <c r="C6" s="256" t="s">
        <v>689</v>
      </c>
      <c r="D6" s="256" t="s">
        <v>753</v>
      </c>
    </row>
    <row r="7" spans="1:6" ht="33" customHeight="1" x14ac:dyDescent="0.25">
      <c r="A7" s="39" t="s">
        <v>31</v>
      </c>
      <c r="B7" s="192" t="s">
        <v>757</v>
      </c>
      <c r="C7" s="206"/>
      <c r="D7" s="206">
        <v>52986</v>
      </c>
    </row>
    <row r="8" spans="1:6" ht="15.75" thickBot="1" x14ac:dyDescent="0.3">
      <c r="A8" s="257" t="s">
        <v>430</v>
      </c>
      <c r="B8" s="258"/>
      <c r="C8" s="45">
        <f>SUM(C7:C7)</f>
        <v>0</v>
      </c>
      <c r="D8" s="259">
        <f>SUM(D7:D7)</f>
        <v>52986</v>
      </c>
    </row>
    <row r="10" spans="1:6" x14ac:dyDescent="0.25">
      <c r="A10" s="241" t="s">
        <v>759</v>
      </c>
      <c r="B10" s="260"/>
      <c r="C10" s="260"/>
      <c r="D10" s="260"/>
    </row>
    <row r="11" spans="1:6" ht="15.75" thickBot="1" x14ac:dyDescent="0.3">
      <c r="A11" s="261"/>
      <c r="B11" s="255"/>
      <c r="C11" s="57"/>
      <c r="D11" s="57"/>
    </row>
    <row r="12" spans="1:6" ht="24" customHeight="1" x14ac:dyDescent="0.25">
      <c r="A12" s="226" t="s">
        <v>0</v>
      </c>
      <c r="B12" s="227" t="s">
        <v>30</v>
      </c>
      <c r="C12" s="256" t="s">
        <v>689</v>
      </c>
      <c r="D12" s="256" t="s">
        <v>753</v>
      </c>
    </row>
    <row r="13" spans="1:6" x14ac:dyDescent="0.25">
      <c r="A13" s="39" t="s">
        <v>31</v>
      </c>
      <c r="B13" s="192" t="s">
        <v>755</v>
      </c>
      <c r="C13" s="42"/>
      <c r="D13" s="42">
        <v>50000</v>
      </c>
    </row>
    <row r="14" spans="1:6" x14ac:dyDescent="0.25">
      <c r="A14" s="39">
        <v>2</v>
      </c>
      <c r="B14" s="192" t="s">
        <v>756</v>
      </c>
      <c r="C14" s="42"/>
      <c r="D14" s="42">
        <v>725519</v>
      </c>
    </row>
    <row r="15" spans="1:6" x14ac:dyDescent="0.25">
      <c r="A15" s="39" t="s">
        <v>85</v>
      </c>
      <c r="B15" s="192" t="s">
        <v>758</v>
      </c>
      <c r="C15" s="41"/>
      <c r="D15" s="42">
        <v>80162</v>
      </c>
    </row>
    <row r="16" spans="1:6" ht="15.75" thickBot="1" x14ac:dyDescent="0.3">
      <c r="A16" s="257" t="s">
        <v>430</v>
      </c>
      <c r="B16" s="262"/>
      <c r="C16" s="46">
        <f>+C13+C15</f>
        <v>0</v>
      </c>
      <c r="D16" s="46">
        <f>SUM(D13:D15)</f>
        <v>855681</v>
      </c>
    </row>
    <row r="19" spans="1:4" x14ac:dyDescent="0.25">
      <c r="B19" s="508" t="s">
        <v>669</v>
      </c>
      <c r="C19" s="541">
        <v>44281</v>
      </c>
      <c r="D19" s="509" t="s">
        <v>668</v>
      </c>
    </row>
    <row r="20" spans="1:4" x14ac:dyDescent="0.25">
      <c r="B20" s="316" t="s">
        <v>375</v>
      </c>
      <c r="C20" s="498" t="s">
        <v>670</v>
      </c>
      <c r="D20" s="55" t="s">
        <v>376</v>
      </c>
    </row>
    <row r="22" spans="1:4" x14ac:dyDescent="0.25">
      <c r="A22" t="s">
        <v>761</v>
      </c>
    </row>
    <row r="23" spans="1:4" x14ac:dyDescent="0.25">
      <c r="A23" t="s">
        <v>760</v>
      </c>
    </row>
  </sheetData>
  <mergeCells count="2">
    <mergeCell ref="A2:D3"/>
    <mergeCell ref="A1:F1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"/>
  <sheetViews>
    <sheetView workbookViewId="0">
      <selection activeCell="B6" sqref="B6"/>
    </sheetView>
  </sheetViews>
  <sheetFormatPr defaultRowHeight="15" x14ac:dyDescent="0.25"/>
  <cols>
    <col min="1" max="1" width="5.140625" customWidth="1"/>
    <col min="2" max="2" width="35" customWidth="1"/>
    <col min="3" max="3" width="19.140625" customWidth="1"/>
    <col min="4" max="4" width="23.140625" customWidth="1"/>
  </cols>
  <sheetData>
    <row r="3" spans="1:7" ht="56.25" customHeight="1" x14ac:dyDescent="0.25">
      <c r="A3" s="766" t="s">
        <v>413</v>
      </c>
      <c r="B3" s="766"/>
      <c r="C3" s="766"/>
      <c r="D3" s="766"/>
      <c r="E3" s="2"/>
      <c r="F3" s="2"/>
      <c r="G3" s="2"/>
    </row>
    <row r="4" spans="1:7" ht="20.25" customHeight="1" x14ac:dyDescent="0.25">
      <c r="A4" s="763" t="s">
        <v>0</v>
      </c>
      <c r="B4" s="763" t="s">
        <v>414</v>
      </c>
      <c r="C4" s="762" t="s">
        <v>410</v>
      </c>
      <c r="D4" s="762"/>
    </row>
    <row r="5" spans="1:7" ht="18.75" customHeight="1" x14ac:dyDescent="0.25">
      <c r="A5" s="763"/>
      <c r="B5" s="763"/>
      <c r="C5" s="182" t="s">
        <v>411</v>
      </c>
      <c r="D5" s="182" t="s">
        <v>412</v>
      </c>
    </row>
    <row r="6" spans="1:7" x14ac:dyDescent="0.25">
      <c r="A6" s="3"/>
      <c r="B6" s="360" t="s">
        <v>652</v>
      </c>
      <c r="C6" s="3"/>
      <c r="D6" s="3"/>
    </row>
    <row r="7" spans="1:7" x14ac:dyDescent="0.25">
      <c r="A7" s="3"/>
      <c r="B7" s="3"/>
      <c r="C7" s="3"/>
      <c r="D7" s="3"/>
    </row>
    <row r="8" spans="1:7" x14ac:dyDescent="0.25">
      <c r="A8" s="3"/>
      <c r="B8" s="3"/>
      <c r="C8" s="3"/>
      <c r="D8" s="3"/>
    </row>
    <row r="9" spans="1:7" x14ac:dyDescent="0.25">
      <c r="A9" s="3"/>
      <c r="B9" s="3"/>
      <c r="C9" s="3"/>
      <c r="D9" s="3"/>
    </row>
    <row r="10" spans="1:7" x14ac:dyDescent="0.25">
      <c r="A10" s="3"/>
      <c r="B10" s="3"/>
      <c r="C10" s="3"/>
      <c r="D10" s="3"/>
    </row>
    <row r="11" spans="1:7" x14ac:dyDescent="0.25">
      <c r="A11" s="3"/>
      <c r="B11" s="3"/>
      <c r="C11" s="3"/>
      <c r="D11" s="3"/>
    </row>
    <row r="12" spans="1:7" x14ac:dyDescent="0.25">
      <c r="A12" s="3"/>
      <c r="B12" s="3"/>
      <c r="C12" s="3"/>
      <c r="D12" s="3"/>
    </row>
    <row r="13" spans="1:7" x14ac:dyDescent="0.25">
      <c r="A13" s="3"/>
      <c r="B13" s="3"/>
      <c r="C13" s="3"/>
      <c r="D13" s="3"/>
    </row>
    <row r="14" spans="1:7" x14ac:dyDescent="0.25">
      <c r="A14" s="764" t="s">
        <v>2</v>
      </c>
      <c r="B14" s="765"/>
      <c r="C14" s="193">
        <v>0</v>
      </c>
      <c r="D14" s="193">
        <v>0</v>
      </c>
    </row>
  </sheetData>
  <mergeCells count="5">
    <mergeCell ref="C4:D4"/>
    <mergeCell ref="A4:A5"/>
    <mergeCell ref="B4:B5"/>
    <mergeCell ref="A14:B14"/>
    <mergeCell ref="A3:D3"/>
  </mergeCells>
  <pageMargins left="0.70866141732283472" right="0.70866141732283472" top="1.9291338582677167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workbookViewId="0">
      <selection activeCell="D6" sqref="D6"/>
    </sheetView>
  </sheetViews>
  <sheetFormatPr defaultRowHeight="15" x14ac:dyDescent="0.25"/>
  <cols>
    <col min="1" max="1" width="4" customWidth="1"/>
    <col min="2" max="2" width="38.42578125" customWidth="1"/>
    <col min="3" max="3" width="20.42578125" customWidth="1"/>
    <col min="4" max="4" width="19.42578125" customWidth="1"/>
  </cols>
  <sheetData>
    <row r="2" spans="1:4" ht="15.75" x14ac:dyDescent="0.25">
      <c r="A2" s="197" t="s">
        <v>476</v>
      </c>
      <c r="B2" s="197"/>
    </row>
    <row r="4" spans="1:4" ht="30" x14ac:dyDescent="0.25">
      <c r="A4" s="182" t="s">
        <v>0</v>
      </c>
      <c r="B4" s="182" t="s">
        <v>30</v>
      </c>
      <c r="C4" s="181" t="s">
        <v>684</v>
      </c>
      <c r="D4" s="181" t="s">
        <v>685</v>
      </c>
    </row>
    <row r="5" spans="1:4" x14ac:dyDescent="0.25">
      <c r="A5" s="194">
        <v>1</v>
      </c>
      <c r="B5" s="36" t="s">
        <v>422</v>
      </c>
      <c r="C5" s="196">
        <f>C6+C7+C8+C9+C10</f>
        <v>0</v>
      </c>
      <c r="D5" s="196">
        <f>D6+D7+D8+D9+D10</f>
        <v>0</v>
      </c>
    </row>
    <row r="6" spans="1:4" ht="42.75" customHeight="1" x14ac:dyDescent="0.25">
      <c r="A6" s="195" t="s">
        <v>33</v>
      </c>
      <c r="B6" s="61" t="s">
        <v>416</v>
      </c>
      <c r="C6" s="422">
        <v>0</v>
      </c>
      <c r="D6" s="422"/>
    </row>
    <row r="7" spans="1:4" x14ac:dyDescent="0.25">
      <c r="A7" s="195" t="s">
        <v>34</v>
      </c>
      <c r="B7" s="61" t="s">
        <v>666</v>
      </c>
      <c r="C7" s="422"/>
      <c r="D7" s="422"/>
    </row>
    <row r="8" spans="1:4" x14ac:dyDescent="0.25">
      <c r="A8" s="195" t="s">
        <v>35</v>
      </c>
      <c r="B8" s="61" t="s">
        <v>417</v>
      </c>
      <c r="C8" s="422"/>
      <c r="D8" s="422"/>
    </row>
    <row r="9" spans="1:4" x14ac:dyDescent="0.25">
      <c r="A9" s="195" t="s">
        <v>36</v>
      </c>
      <c r="B9" s="40"/>
      <c r="C9" s="422"/>
      <c r="D9" s="422"/>
    </row>
    <row r="10" spans="1:4" x14ac:dyDescent="0.25">
      <c r="A10" s="195" t="s">
        <v>37</v>
      </c>
      <c r="B10" s="40"/>
      <c r="C10" s="422"/>
      <c r="D10" s="422"/>
    </row>
    <row r="11" spans="1:4" x14ac:dyDescent="0.25">
      <c r="A11" s="194" t="s">
        <v>32</v>
      </c>
      <c r="B11" s="36" t="s">
        <v>418</v>
      </c>
      <c r="C11" s="422">
        <f>C12+C13+C14+C15+C16</f>
        <v>0</v>
      </c>
      <c r="D11" s="422">
        <f>D12+D13+D14+D15+D16</f>
        <v>0</v>
      </c>
    </row>
    <row r="12" spans="1:4" ht="25.5" x14ac:dyDescent="0.25">
      <c r="A12" s="195" t="s">
        <v>33</v>
      </c>
      <c r="B12" s="61" t="s">
        <v>419</v>
      </c>
      <c r="C12" s="422"/>
      <c r="D12" s="422"/>
    </row>
    <row r="13" spans="1:4" x14ac:dyDescent="0.25">
      <c r="A13" s="195" t="s">
        <v>34</v>
      </c>
      <c r="B13" s="61" t="s">
        <v>420</v>
      </c>
      <c r="C13" s="422"/>
      <c r="D13" s="422"/>
    </row>
    <row r="14" spans="1:4" x14ac:dyDescent="0.25">
      <c r="A14" s="195" t="s">
        <v>35</v>
      </c>
      <c r="B14" s="61" t="s">
        <v>421</v>
      </c>
      <c r="C14" s="422"/>
      <c r="D14" s="422"/>
    </row>
    <row r="15" spans="1:4" x14ac:dyDescent="0.25">
      <c r="A15" s="195" t="s">
        <v>36</v>
      </c>
      <c r="B15" s="40"/>
      <c r="C15" s="422"/>
      <c r="D15" s="422"/>
    </row>
    <row r="16" spans="1:4" x14ac:dyDescent="0.25">
      <c r="A16" s="195" t="s">
        <v>37</v>
      </c>
      <c r="B16" s="40"/>
      <c r="C16" s="422"/>
      <c r="D16" s="422"/>
    </row>
    <row r="19" spans="2:7" ht="61.5" customHeight="1" x14ac:dyDescent="0.25">
      <c r="B19" s="641" t="s">
        <v>424</v>
      </c>
      <c r="C19" s="641"/>
      <c r="D19" s="641"/>
    </row>
    <row r="20" spans="2:7" ht="42.75" customHeight="1" x14ac:dyDescent="0.25">
      <c r="B20" s="641" t="s">
        <v>425</v>
      </c>
      <c r="C20" s="641"/>
      <c r="D20" s="641"/>
    </row>
    <row r="26" spans="2:7" x14ac:dyDescent="0.25">
      <c r="G26" t="s">
        <v>423</v>
      </c>
    </row>
  </sheetData>
  <mergeCells count="2">
    <mergeCell ref="B19:D19"/>
    <mergeCell ref="B20:D20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workbookViewId="0">
      <selection activeCell="F12" sqref="F12"/>
    </sheetView>
  </sheetViews>
  <sheetFormatPr defaultRowHeight="15" x14ac:dyDescent="0.25"/>
  <cols>
    <col min="1" max="1" width="5.42578125" customWidth="1"/>
    <col min="2" max="2" width="33.42578125" customWidth="1"/>
    <col min="3" max="3" width="18.5703125" customWidth="1"/>
    <col min="4" max="4" width="22.140625" customWidth="1"/>
  </cols>
  <sheetData>
    <row r="2" spans="1:4" x14ac:dyDescent="0.25">
      <c r="A2" s="56" t="s">
        <v>434</v>
      </c>
      <c r="B2" s="57"/>
      <c r="C2" s="57"/>
      <c r="D2" s="57"/>
    </row>
    <row r="3" spans="1:4" ht="15.75" thickBot="1" x14ac:dyDescent="0.3">
      <c r="A3" s="198"/>
      <c r="B3" s="57"/>
      <c r="C3" s="57"/>
      <c r="D3" s="57"/>
    </row>
    <row r="4" spans="1:4" ht="25.5" x14ac:dyDescent="0.25">
      <c r="A4" s="199" t="s">
        <v>0</v>
      </c>
      <c r="B4" s="200" t="s">
        <v>30</v>
      </c>
      <c r="C4" s="200" t="s">
        <v>435</v>
      </c>
      <c r="D4" s="202" t="s">
        <v>103</v>
      </c>
    </row>
    <row r="5" spans="1:4" ht="20.25" customHeight="1" x14ac:dyDescent="0.25">
      <c r="A5" s="769" t="s">
        <v>426</v>
      </c>
      <c r="B5" s="770"/>
      <c r="C5" s="213">
        <v>0</v>
      </c>
      <c r="D5" s="214">
        <v>0</v>
      </c>
    </row>
    <row r="6" spans="1:4" x14ac:dyDescent="0.25">
      <c r="A6" s="203" t="s">
        <v>427</v>
      </c>
      <c r="B6" s="205"/>
      <c r="C6" s="66">
        <f>C12+C7</f>
        <v>0</v>
      </c>
      <c r="D6" s="65">
        <f>D12+D7</f>
        <v>0</v>
      </c>
    </row>
    <row r="7" spans="1:4" ht="26.25" customHeight="1" x14ac:dyDescent="0.25">
      <c r="A7" s="767" t="s">
        <v>436</v>
      </c>
      <c r="B7" s="768"/>
      <c r="C7" s="66">
        <f>SUM(C8:C14)</f>
        <v>0</v>
      </c>
      <c r="D7" s="204">
        <f>SUM(D8:D14)</f>
        <v>0</v>
      </c>
    </row>
    <row r="8" spans="1:4" ht="28.5" customHeight="1" x14ac:dyDescent="0.25">
      <c r="A8" s="39">
        <v>1</v>
      </c>
      <c r="B8" s="61" t="s">
        <v>428</v>
      </c>
      <c r="C8" s="41"/>
      <c r="D8" s="206"/>
    </row>
    <row r="9" spans="1:4" ht="25.5" customHeight="1" x14ac:dyDescent="0.25">
      <c r="A9" s="207">
        <v>2</v>
      </c>
      <c r="B9" s="61" t="s">
        <v>437</v>
      </c>
      <c r="C9" s="41"/>
      <c r="D9" s="206"/>
    </row>
    <row r="10" spans="1:4" ht="37.5" customHeight="1" x14ac:dyDescent="0.25">
      <c r="A10" s="207">
        <v>3</v>
      </c>
      <c r="B10" s="61" t="s">
        <v>429</v>
      </c>
      <c r="C10" s="41"/>
      <c r="D10" s="206"/>
    </row>
    <row r="11" spans="1:4" ht="18.75" customHeight="1" x14ac:dyDescent="0.25">
      <c r="A11" s="207">
        <v>4</v>
      </c>
      <c r="B11" s="61"/>
      <c r="C11" s="41"/>
      <c r="D11" s="206"/>
    </row>
    <row r="12" spans="1:4" ht="35.25" customHeight="1" x14ac:dyDescent="0.25">
      <c r="A12" s="771" t="s">
        <v>432</v>
      </c>
      <c r="B12" s="772"/>
      <c r="C12" s="215">
        <v>0</v>
      </c>
      <c r="D12" s="263">
        <v>0</v>
      </c>
    </row>
    <row r="13" spans="1:4" ht="26.25" customHeight="1" x14ac:dyDescent="0.25">
      <c r="A13" s="264">
        <v>1</v>
      </c>
      <c r="B13" s="61" t="s">
        <v>433</v>
      </c>
      <c r="C13" s="215"/>
      <c r="D13" s="263"/>
    </row>
    <row r="14" spans="1:4" x14ac:dyDescent="0.25">
      <c r="A14" s="207">
        <v>2</v>
      </c>
      <c r="B14" s="61" t="s">
        <v>431</v>
      </c>
      <c r="C14" s="41"/>
      <c r="D14" s="42"/>
    </row>
    <row r="15" spans="1:4" x14ac:dyDescent="0.25">
      <c r="A15" s="207">
        <v>3</v>
      </c>
      <c r="B15" s="61"/>
      <c r="C15" s="41"/>
      <c r="D15" s="42"/>
    </row>
    <row r="16" spans="1:4" x14ac:dyDescent="0.25">
      <c r="A16" s="207">
        <v>4</v>
      </c>
      <c r="B16" s="61"/>
      <c r="C16" s="41"/>
      <c r="D16" s="42"/>
    </row>
    <row r="17" spans="1:5" ht="15.75" thickBot="1" x14ac:dyDescent="0.3">
      <c r="A17" s="208" t="s">
        <v>430</v>
      </c>
      <c r="B17" s="209"/>
      <c r="C17" s="68">
        <f>C5+C6</f>
        <v>0</v>
      </c>
      <c r="D17" s="69">
        <f>D5+D6</f>
        <v>0</v>
      </c>
    </row>
    <row r="18" spans="1:5" x14ac:dyDescent="0.25">
      <c r="A18" s="210"/>
      <c r="B18" s="210"/>
      <c r="C18" s="211"/>
      <c r="D18" s="57"/>
    </row>
    <row r="19" spans="1:5" x14ac:dyDescent="0.25">
      <c r="A19" s="210"/>
      <c r="B19" s="210"/>
      <c r="C19" s="211"/>
      <c r="D19" s="57"/>
    </row>
    <row r="20" spans="1:5" x14ac:dyDescent="0.25">
      <c r="A20" s="212"/>
      <c r="B20" s="210"/>
      <c r="C20" s="211"/>
      <c r="D20" s="57"/>
    </row>
    <row r="21" spans="1:5" x14ac:dyDescent="0.25">
      <c r="A21" s="210"/>
      <c r="B21" s="210"/>
      <c r="C21" s="211"/>
      <c r="D21" s="57"/>
    </row>
    <row r="22" spans="1:5" x14ac:dyDescent="0.25">
      <c r="A22" s="217"/>
      <c r="B22" s="217"/>
      <c r="C22" s="217"/>
      <c r="D22" s="217"/>
      <c r="E22" s="217"/>
    </row>
    <row r="23" spans="1:5" x14ac:dyDescent="0.25">
      <c r="A23" s="217"/>
      <c r="B23" s="217"/>
      <c r="C23" s="217"/>
      <c r="D23" s="217"/>
      <c r="E23" s="217"/>
    </row>
    <row r="24" spans="1:5" x14ac:dyDescent="0.25">
      <c r="A24" s="217"/>
      <c r="B24" s="217"/>
      <c r="C24" s="217"/>
      <c r="D24" s="217"/>
      <c r="E24" s="217"/>
    </row>
    <row r="25" spans="1:5" x14ac:dyDescent="0.25">
      <c r="A25" s="217"/>
      <c r="B25" s="217"/>
      <c r="C25" s="217"/>
      <c r="D25" s="217"/>
      <c r="E25" s="217"/>
    </row>
    <row r="26" spans="1:5" x14ac:dyDescent="0.25">
      <c r="A26" s="217"/>
      <c r="B26" s="217"/>
      <c r="C26" s="217"/>
      <c r="D26" s="217"/>
      <c r="E26" s="217"/>
    </row>
    <row r="27" spans="1:5" x14ac:dyDescent="0.25">
      <c r="A27" s="217"/>
      <c r="B27" s="217"/>
      <c r="C27" s="217"/>
      <c r="D27" s="217"/>
      <c r="E27" s="217"/>
    </row>
    <row r="28" spans="1:5" x14ac:dyDescent="0.25">
      <c r="A28" s="217"/>
      <c r="B28" s="217"/>
      <c r="C28" s="217"/>
      <c r="D28" s="217"/>
      <c r="E28" s="217"/>
    </row>
    <row r="29" spans="1:5" x14ac:dyDescent="0.25">
      <c r="A29" s="217"/>
      <c r="B29" s="217"/>
      <c r="C29" s="217"/>
      <c r="D29" s="217"/>
      <c r="E29" s="217"/>
    </row>
    <row r="30" spans="1:5" x14ac:dyDescent="0.25">
      <c r="A30" s="217"/>
      <c r="B30" s="217"/>
      <c r="C30" s="217"/>
      <c r="D30" s="217"/>
      <c r="E30" s="217"/>
    </row>
    <row r="31" spans="1:5" x14ac:dyDescent="0.25">
      <c r="A31" s="217"/>
      <c r="B31" s="217"/>
      <c r="C31" s="217"/>
      <c r="D31" s="217"/>
      <c r="E31" s="217"/>
    </row>
    <row r="32" spans="1:5" x14ac:dyDescent="0.25">
      <c r="A32" s="217"/>
      <c r="B32" s="217"/>
      <c r="C32" s="217"/>
      <c r="D32" s="217"/>
      <c r="E32" s="217"/>
    </row>
    <row r="33" spans="1:5" x14ac:dyDescent="0.25">
      <c r="A33" s="217"/>
      <c r="B33" s="217"/>
      <c r="C33" s="217"/>
      <c r="D33" s="217"/>
      <c r="E33" s="217"/>
    </row>
    <row r="34" spans="1:5" x14ac:dyDescent="0.25">
      <c r="A34" s="217"/>
      <c r="B34" s="217"/>
      <c r="C34" s="217"/>
      <c r="D34" s="217"/>
      <c r="E34" s="217"/>
    </row>
    <row r="35" spans="1:5" x14ac:dyDescent="0.25">
      <c r="A35" s="217"/>
      <c r="B35" s="217"/>
      <c r="C35" s="217"/>
      <c r="D35" s="217"/>
      <c r="E35" s="217"/>
    </row>
    <row r="36" spans="1:5" x14ac:dyDescent="0.25">
      <c r="A36" s="217"/>
      <c r="B36" s="217"/>
      <c r="C36" s="217"/>
      <c r="D36" s="217"/>
      <c r="E36" s="217"/>
    </row>
    <row r="37" spans="1:5" x14ac:dyDescent="0.25">
      <c r="A37" s="217"/>
      <c r="B37" s="217"/>
      <c r="C37" s="217"/>
      <c r="D37" s="217"/>
      <c r="E37" s="217"/>
    </row>
    <row r="38" spans="1:5" x14ac:dyDescent="0.25">
      <c r="A38" s="217"/>
      <c r="B38" s="217"/>
      <c r="C38" s="217"/>
      <c r="D38" s="217"/>
      <c r="E38" s="217"/>
    </row>
  </sheetData>
  <mergeCells count="3">
    <mergeCell ref="A7:B7"/>
    <mergeCell ref="A5:B5"/>
    <mergeCell ref="A12:B12"/>
  </mergeCells>
  <pageMargins left="0.9055118110236221" right="0.70866141732283472" top="1.3385826771653544" bottom="0.74803149606299213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C6" sqref="C6"/>
    </sheetView>
  </sheetViews>
  <sheetFormatPr defaultRowHeight="15" x14ac:dyDescent="0.25"/>
  <cols>
    <col min="1" max="1" width="5.28515625" customWidth="1"/>
    <col min="2" max="2" width="29.140625" customWidth="1"/>
    <col min="3" max="4" width="13.140625" customWidth="1"/>
    <col min="5" max="5" width="13.28515625" customWidth="1"/>
    <col min="6" max="6" width="14.140625" customWidth="1"/>
    <col min="7" max="7" width="15.85546875" customWidth="1"/>
  </cols>
  <sheetData>
    <row r="2" spans="1:7" x14ac:dyDescent="0.25">
      <c r="A2" s="56" t="s">
        <v>446</v>
      </c>
      <c r="B2" s="57"/>
      <c r="C2" s="224"/>
      <c r="D2" s="224"/>
      <c r="E2" s="224"/>
      <c r="F2" s="224"/>
      <c r="G2" s="224"/>
    </row>
    <row r="3" spans="1:7" ht="15.75" thickBot="1" x14ac:dyDescent="0.3">
      <c r="A3" s="58"/>
      <c r="B3" s="225"/>
      <c r="C3" s="224"/>
      <c r="D3" s="224"/>
      <c r="E3" s="224"/>
      <c r="F3" s="224"/>
      <c r="G3" s="224"/>
    </row>
    <row r="4" spans="1:7" ht="48" x14ac:dyDescent="0.25">
      <c r="A4" s="226" t="s">
        <v>0</v>
      </c>
      <c r="B4" s="227" t="s">
        <v>447</v>
      </c>
      <c r="C4" s="228" t="s">
        <v>448</v>
      </c>
      <c r="D4" s="228" t="s">
        <v>449</v>
      </c>
      <c r="E4" s="228" t="s">
        <v>450</v>
      </c>
      <c r="F4" s="228" t="s">
        <v>451</v>
      </c>
      <c r="G4" s="201" t="s">
        <v>452</v>
      </c>
    </row>
    <row r="5" spans="1:7" x14ac:dyDescent="0.25">
      <c r="A5" s="229" t="s">
        <v>31</v>
      </c>
      <c r="B5" s="36" t="s">
        <v>453</v>
      </c>
      <c r="C5" s="230" t="e">
        <f>C6+C7</f>
        <v>#VALUE!</v>
      </c>
      <c r="D5" s="230">
        <f>D6+D7</f>
        <v>0</v>
      </c>
      <c r="E5" s="230">
        <f>E6+E7</f>
        <v>0</v>
      </c>
      <c r="F5" s="230">
        <f>F6+F7</f>
        <v>0</v>
      </c>
      <c r="G5" s="38" t="e">
        <f t="shared" ref="G5:G11" si="0">C5+D5+E5-F5</f>
        <v>#VALUE!</v>
      </c>
    </row>
    <row r="6" spans="1:7" x14ac:dyDescent="0.25">
      <c r="A6" s="207" t="s">
        <v>33</v>
      </c>
      <c r="B6" s="61" t="s">
        <v>454</v>
      </c>
      <c r="C6" s="215" t="s">
        <v>652</v>
      </c>
      <c r="D6" s="41"/>
      <c r="E6" s="41"/>
      <c r="F6" s="41"/>
      <c r="G6" s="231" t="e">
        <f t="shared" si="0"/>
        <v>#VALUE!</v>
      </c>
    </row>
    <row r="7" spans="1:7" ht="19.5" customHeight="1" x14ac:dyDescent="0.25">
      <c r="A7" s="207" t="s">
        <v>34</v>
      </c>
      <c r="B7" s="61" t="s">
        <v>455</v>
      </c>
      <c r="C7" s="41"/>
      <c r="D7" s="41"/>
      <c r="E7" s="41"/>
      <c r="F7" s="41"/>
      <c r="G7" s="231">
        <f t="shared" si="0"/>
        <v>0</v>
      </c>
    </row>
    <row r="8" spans="1:7" ht="21" customHeight="1" x14ac:dyDescent="0.25">
      <c r="A8" s="229">
        <v>2</v>
      </c>
      <c r="B8" s="36" t="s">
        <v>456</v>
      </c>
      <c r="C8" s="232"/>
      <c r="D8" s="232"/>
      <c r="E8" s="232"/>
      <c r="F8" s="232"/>
      <c r="G8" s="38">
        <f t="shared" si="0"/>
        <v>0</v>
      </c>
    </row>
    <row r="9" spans="1:7" ht="18" customHeight="1" x14ac:dyDescent="0.25">
      <c r="A9" s="229">
        <v>3</v>
      </c>
      <c r="B9" s="36" t="s">
        <v>457</v>
      </c>
      <c r="C9" s="232"/>
      <c r="D9" s="232"/>
      <c r="E9" s="232"/>
      <c r="F9" s="232"/>
      <c r="G9" s="38">
        <f t="shared" si="0"/>
        <v>0</v>
      </c>
    </row>
    <row r="10" spans="1:7" ht="15.75" customHeight="1" x14ac:dyDescent="0.25">
      <c r="A10" s="229">
        <v>4</v>
      </c>
      <c r="B10" s="36" t="s">
        <v>458</v>
      </c>
      <c r="C10" s="232"/>
      <c r="D10" s="232"/>
      <c r="E10" s="232"/>
      <c r="F10" s="232"/>
      <c r="G10" s="38">
        <f t="shared" si="0"/>
        <v>0</v>
      </c>
    </row>
    <row r="11" spans="1:7" ht="16.5" customHeight="1" x14ac:dyDescent="0.25">
      <c r="A11" s="229">
        <v>5</v>
      </c>
      <c r="B11" s="36" t="s">
        <v>459</v>
      </c>
      <c r="C11" s="232"/>
      <c r="D11" s="232"/>
      <c r="E11" s="232"/>
      <c r="F11" s="232"/>
      <c r="G11" s="38">
        <f t="shared" si="0"/>
        <v>0</v>
      </c>
    </row>
    <row r="12" spans="1:7" ht="15.75" thickBot="1" x14ac:dyDescent="0.3">
      <c r="A12" s="233" t="s">
        <v>430</v>
      </c>
      <c r="B12" s="234"/>
      <c r="C12" s="45" t="e">
        <f>C5+C8+C9+C10+C11</f>
        <v>#VALUE!</v>
      </c>
      <c r="D12" s="45">
        <f>D5+D8+D9+D10+D11</f>
        <v>0</v>
      </c>
      <c r="E12" s="45">
        <f>E5+E8+E9+E10+E11</f>
        <v>0</v>
      </c>
      <c r="F12" s="45">
        <f>F5+F8+F9+F10+F11</f>
        <v>0</v>
      </c>
      <c r="G12" s="46" t="e">
        <f>G5+G8+G9+G10+G11</f>
        <v>#VALUE!</v>
      </c>
    </row>
  </sheetData>
  <pageMargins left="1.299212598425197" right="0.70866141732283472" top="1.1417322834645669" bottom="0.74803149606299213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2"/>
  <sheetViews>
    <sheetView topLeftCell="A4" workbookViewId="0">
      <selection activeCell="A36" sqref="A36:XFD66"/>
    </sheetView>
  </sheetViews>
  <sheetFormatPr defaultRowHeight="15" x14ac:dyDescent="0.25"/>
  <cols>
    <col min="1" max="1" width="5" customWidth="1"/>
    <col min="2" max="2" width="39.28515625" customWidth="1"/>
    <col min="3" max="3" width="18.85546875" customWidth="1"/>
    <col min="4" max="4" width="17.85546875" customWidth="1"/>
    <col min="5" max="5" width="11.140625" customWidth="1"/>
    <col min="6" max="6" width="10.42578125" bestFit="1" customWidth="1"/>
    <col min="8" max="8" width="11.85546875" bestFit="1" customWidth="1"/>
  </cols>
  <sheetData>
    <row r="3" spans="1:5" x14ac:dyDescent="0.25">
      <c r="A3" s="244" t="s">
        <v>473</v>
      </c>
      <c r="B3" s="245"/>
      <c r="C3" s="246"/>
      <c r="D3" s="242"/>
      <c r="E3" s="242"/>
    </row>
    <row r="4" spans="1:5" x14ac:dyDescent="0.25">
      <c r="A4" s="252" t="s">
        <v>460</v>
      </c>
      <c r="B4" s="253"/>
      <c r="C4" s="253"/>
      <c r="D4" s="191"/>
      <c r="E4" s="242"/>
    </row>
    <row r="5" spans="1:5" ht="15.75" thickBot="1" x14ac:dyDescent="0.3">
      <c r="A5" s="235"/>
      <c r="B5" s="225"/>
      <c r="C5" s="57"/>
    </row>
    <row r="6" spans="1:5" ht="31.5" x14ac:dyDescent="0.25">
      <c r="A6" s="226" t="s">
        <v>0</v>
      </c>
      <c r="B6" s="227" t="s">
        <v>30</v>
      </c>
      <c r="C6" s="183" t="s">
        <v>461</v>
      </c>
      <c r="D6" s="250" t="s">
        <v>471</v>
      </c>
    </row>
    <row r="7" spans="1:5" x14ac:dyDescent="0.25">
      <c r="A7" s="236" t="s">
        <v>31</v>
      </c>
      <c r="B7" s="237"/>
      <c r="C7" s="247"/>
      <c r="D7" s="249"/>
    </row>
    <row r="8" spans="1:5" x14ac:dyDescent="0.25">
      <c r="A8" s="236" t="s">
        <v>32</v>
      </c>
      <c r="B8" s="237"/>
      <c r="C8" s="247"/>
      <c r="D8" s="249"/>
    </row>
    <row r="9" spans="1:5" x14ac:dyDescent="0.25">
      <c r="A9" s="236">
        <v>3</v>
      </c>
      <c r="B9" s="237"/>
      <c r="C9" s="247"/>
      <c r="D9" s="249"/>
    </row>
    <row r="10" spans="1:5" x14ac:dyDescent="0.25">
      <c r="A10" s="236">
        <v>4</v>
      </c>
      <c r="B10" s="237"/>
      <c r="C10" s="247"/>
      <c r="D10" s="249"/>
    </row>
    <row r="11" spans="1:5" x14ac:dyDescent="0.25">
      <c r="A11" s="236">
        <v>5</v>
      </c>
      <c r="B11" s="237"/>
      <c r="C11" s="247"/>
      <c r="D11" s="249"/>
    </row>
    <row r="12" spans="1:5" ht="15.75" thickBot="1" x14ac:dyDescent="0.3">
      <c r="A12" s="238" t="s">
        <v>430</v>
      </c>
      <c r="B12" s="239"/>
      <c r="C12" s="248">
        <f>SUM(C7:C11)</f>
        <v>0</v>
      </c>
      <c r="D12" s="46">
        <f>SUM(D7:D11)</f>
        <v>0</v>
      </c>
    </row>
    <row r="15" spans="1:5" x14ac:dyDescent="0.25">
      <c r="A15" s="243" t="s">
        <v>686</v>
      </c>
      <c r="B15" s="243"/>
      <c r="C15" s="243"/>
      <c r="D15" s="243"/>
      <c r="E15" s="242"/>
    </row>
    <row r="16" spans="1:5" ht="15.75" thickBot="1" x14ac:dyDescent="0.3">
      <c r="A16" s="216"/>
      <c r="B16" s="240"/>
      <c r="C16" s="57"/>
      <c r="D16" s="57"/>
    </row>
    <row r="17" spans="1:4" ht="31.5" x14ac:dyDescent="0.25">
      <c r="A17" s="226" t="s">
        <v>0</v>
      </c>
      <c r="B17" s="227" t="s">
        <v>30</v>
      </c>
      <c r="C17" s="227" t="s">
        <v>461</v>
      </c>
      <c r="D17" s="250" t="s">
        <v>471</v>
      </c>
    </row>
    <row r="18" spans="1:4" x14ac:dyDescent="0.25">
      <c r="A18" s="35" t="s">
        <v>31</v>
      </c>
      <c r="B18" s="36" t="s">
        <v>687</v>
      </c>
      <c r="C18" s="37">
        <v>3397239.11</v>
      </c>
      <c r="D18" s="38">
        <f>'[1]Bilans - AKTYWA'!E30</f>
        <v>0</v>
      </c>
    </row>
    <row r="19" spans="1:4" x14ac:dyDescent="0.25">
      <c r="A19" s="35" t="s">
        <v>32</v>
      </c>
      <c r="B19" s="36" t="s">
        <v>462</v>
      </c>
      <c r="C19" s="37">
        <f>SUM(C20:C22)</f>
        <v>13050</v>
      </c>
      <c r="D19" s="38">
        <f>SUM(D20:D22)</f>
        <v>0</v>
      </c>
    </row>
    <row r="20" spans="1:4" x14ac:dyDescent="0.25">
      <c r="A20" s="39" t="s">
        <v>33</v>
      </c>
      <c r="B20" s="40" t="s">
        <v>463</v>
      </c>
      <c r="C20" s="41">
        <v>0</v>
      </c>
      <c r="D20" s="42">
        <v>0</v>
      </c>
    </row>
    <row r="21" spans="1:4" x14ac:dyDescent="0.25">
      <c r="A21" s="39" t="s">
        <v>34</v>
      </c>
      <c r="B21" s="40" t="s">
        <v>464</v>
      </c>
      <c r="C21" s="41">
        <v>13050</v>
      </c>
      <c r="D21" s="42">
        <v>0</v>
      </c>
    </row>
    <row r="22" spans="1:4" x14ac:dyDescent="0.25">
      <c r="A22" s="39" t="s">
        <v>35</v>
      </c>
      <c r="B22" s="40"/>
      <c r="C22" s="41"/>
      <c r="D22" s="42"/>
    </row>
    <row r="23" spans="1:4" ht="25.5" x14ac:dyDescent="0.25">
      <c r="A23" s="35">
        <v>3</v>
      </c>
      <c r="B23" s="36" t="s">
        <v>465</v>
      </c>
      <c r="C23" s="37">
        <f>SUM(C24:C29)</f>
        <v>3152635.61</v>
      </c>
      <c r="D23" s="38">
        <f>SUM(D24:D29)</f>
        <v>0</v>
      </c>
    </row>
    <row r="24" spans="1:4" x14ac:dyDescent="0.25">
      <c r="A24" s="39" t="s">
        <v>33</v>
      </c>
      <c r="B24" s="40" t="s">
        <v>466</v>
      </c>
      <c r="C24" s="41">
        <v>0</v>
      </c>
      <c r="D24" s="42">
        <v>0</v>
      </c>
    </row>
    <row r="25" spans="1:4" x14ac:dyDescent="0.25">
      <c r="A25" s="207" t="s">
        <v>34</v>
      </c>
      <c r="B25" s="40" t="s">
        <v>467</v>
      </c>
      <c r="C25" s="41">
        <v>0</v>
      </c>
      <c r="D25" s="42">
        <v>0</v>
      </c>
    </row>
    <row r="26" spans="1:4" ht="25.5" x14ac:dyDescent="0.25">
      <c r="A26" s="207" t="s">
        <v>35</v>
      </c>
      <c r="B26" s="40" t="s">
        <v>468</v>
      </c>
      <c r="C26" s="41">
        <v>0</v>
      </c>
      <c r="D26" s="42">
        <v>0</v>
      </c>
    </row>
    <row r="27" spans="1:4" x14ac:dyDescent="0.25">
      <c r="A27" s="207" t="s">
        <v>36</v>
      </c>
      <c r="B27" s="40" t="s">
        <v>469</v>
      </c>
      <c r="C27" s="41">
        <v>0</v>
      </c>
      <c r="D27" s="42">
        <v>0</v>
      </c>
    </row>
    <row r="28" spans="1:4" x14ac:dyDescent="0.25">
      <c r="A28" s="207" t="s">
        <v>37</v>
      </c>
      <c r="B28" s="40" t="s">
        <v>470</v>
      </c>
      <c r="C28" s="41">
        <v>35178</v>
      </c>
      <c r="D28" s="42">
        <v>0</v>
      </c>
    </row>
    <row r="29" spans="1:4" x14ac:dyDescent="0.25">
      <c r="A29" s="207" t="s">
        <v>38</v>
      </c>
      <c r="B29" s="40" t="s">
        <v>688</v>
      </c>
      <c r="C29" s="41">
        <v>3117457.61</v>
      </c>
      <c r="D29" s="42"/>
    </row>
    <row r="30" spans="1:4" ht="15.75" thickBot="1" x14ac:dyDescent="0.3">
      <c r="A30" s="43" t="s">
        <v>40</v>
      </c>
      <c r="B30" s="44" t="s">
        <v>41</v>
      </c>
      <c r="C30" s="45">
        <f>C18+C19-C23</f>
        <v>257653.5</v>
      </c>
      <c r="D30" s="46">
        <f>D18+D19-D23</f>
        <v>0</v>
      </c>
    </row>
    <row r="32" spans="1:4" x14ac:dyDescent="0.25">
      <c r="B32" s="251" t="s">
        <v>472</v>
      </c>
    </row>
  </sheetData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tabSelected="1" workbookViewId="0">
      <selection activeCell="L15" sqref="L15:M15"/>
    </sheetView>
  </sheetViews>
  <sheetFormatPr defaultRowHeight="15" x14ac:dyDescent="0.25"/>
  <cols>
    <col min="1" max="1" width="28.5703125" customWidth="1"/>
    <col min="2" max="2" width="0.140625" customWidth="1"/>
    <col min="3" max="3" width="8.7109375" customWidth="1"/>
    <col min="4" max="4" width="9.5703125" customWidth="1"/>
    <col min="5" max="6" width="9.140625" customWidth="1"/>
    <col min="10" max="10" width="6.5703125" customWidth="1"/>
    <col min="11" max="11" width="17.5703125" customWidth="1"/>
  </cols>
  <sheetData>
    <row r="1" spans="1:13" x14ac:dyDescent="0.25">
      <c r="A1" s="970" t="s">
        <v>94</v>
      </c>
      <c r="B1" s="971"/>
      <c r="C1" s="974" t="s">
        <v>95</v>
      </c>
      <c r="D1" s="975"/>
      <c r="E1" s="975"/>
      <c r="F1" s="975"/>
      <c r="G1" s="975"/>
      <c r="H1" s="975"/>
      <c r="I1" s="976"/>
      <c r="J1" s="980" t="s">
        <v>96</v>
      </c>
      <c r="K1" s="981"/>
      <c r="L1" s="981"/>
      <c r="M1" s="982"/>
    </row>
    <row r="2" spans="1:13" ht="12" customHeight="1" x14ac:dyDescent="0.25">
      <c r="A2" s="972"/>
      <c r="B2" s="973"/>
      <c r="C2" s="977"/>
      <c r="D2" s="978"/>
      <c r="E2" s="978"/>
      <c r="F2" s="978"/>
      <c r="G2" s="978"/>
      <c r="H2" s="978"/>
      <c r="I2" s="979"/>
      <c r="J2" s="956"/>
      <c r="K2" s="957"/>
      <c r="L2" s="957"/>
      <c r="M2" s="967"/>
    </row>
    <row r="3" spans="1:13" x14ac:dyDescent="0.25">
      <c r="A3" s="983"/>
      <c r="B3" s="984"/>
      <c r="C3" s="977"/>
      <c r="D3" s="978"/>
      <c r="E3" s="978"/>
      <c r="F3" s="978"/>
      <c r="G3" s="978"/>
      <c r="H3" s="978"/>
      <c r="I3" s="979"/>
      <c r="J3" s="989"/>
      <c r="K3" s="990"/>
      <c r="L3" s="990"/>
      <c r="M3" s="991"/>
    </row>
    <row r="4" spans="1:13" ht="11.25" customHeight="1" x14ac:dyDescent="0.25">
      <c r="A4" s="985"/>
      <c r="B4" s="986"/>
      <c r="C4" s="977"/>
      <c r="D4" s="978"/>
      <c r="E4" s="978"/>
      <c r="F4" s="978"/>
      <c r="G4" s="978"/>
      <c r="H4" s="978"/>
      <c r="I4" s="979"/>
      <c r="J4" s="992"/>
      <c r="K4" s="993"/>
      <c r="L4" s="993"/>
      <c r="M4" s="994"/>
    </row>
    <row r="5" spans="1:13" ht="9.75" customHeight="1" x14ac:dyDescent="0.25">
      <c r="A5" s="987"/>
      <c r="B5" s="988"/>
      <c r="C5" s="977"/>
      <c r="D5" s="978"/>
      <c r="E5" s="978"/>
      <c r="F5" s="978"/>
      <c r="G5" s="978"/>
      <c r="H5" s="978"/>
      <c r="I5" s="979"/>
      <c r="J5" s="992"/>
      <c r="K5" s="993"/>
      <c r="L5" s="993"/>
      <c r="M5" s="994"/>
    </row>
    <row r="6" spans="1:13" x14ac:dyDescent="0.25">
      <c r="A6" s="998" t="s">
        <v>97</v>
      </c>
      <c r="B6" s="999"/>
      <c r="C6" s="977"/>
      <c r="D6" s="978"/>
      <c r="E6" s="978"/>
      <c r="F6" s="978"/>
      <c r="G6" s="978"/>
      <c r="H6" s="978"/>
      <c r="I6" s="979"/>
      <c r="J6" s="995"/>
      <c r="K6" s="996"/>
      <c r="L6" s="996"/>
      <c r="M6" s="997"/>
    </row>
    <row r="7" spans="1:13" x14ac:dyDescent="0.25">
      <c r="A7" s="1000"/>
      <c r="B7" s="1001"/>
      <c r="C7" s="1004" t="s">
        <v>98</v>
      </c>
      <c r="D7" s="1005"/>
      <c r="E7" s="1005"/>
      <c r="F7" s="1005"/>
      <c r="G7" s="1006"/>
      <c r="H7" s="1007"/>
      <c r="I7" s="72" t="s">
        <v>99</v>
      </c>
      <c r="J7" s="1008" t="s">
        <v>100</v>
      </c>
      <c r="K7" s="1009"/>
      <c r="L7" s="1009"/>
      <c r="M7" s="1010"/>
    </row>
    <row r="8" spans="1:13" ht="9.75" customHeight="1" x14ac:dyDescent="0.25">
      <c r="A8" s="1002"/>
      <c r="B8" s="1003"/>
      <c r="C8" s="73"/>
      <c r="D8" s="74"/>
      <c r="E8" s="74"/>
      <c r="F8" s="74"/>
      <c r="G8" s="74"/>
      <c r="H8" s="74"/>
      <c r="I8" s="75"/>
      <c r="J8" s="1011"/>
      <c r="K8" s="1012"/>
      <c r="L8" s="1012"/>
      <c r="M8" s="1013"/>
    </row>
    <row r="9" spans="1:13" x14ac:dyDescent="0.25">
      <c r="A9" s="950" t="s">
        <v>101</v>
      </c>
      <c r="B9" s="953" t="s">
        <v>102</v>
      </c>
      <c r="C9" s="954"/>
      <c r="D9" s="955"/>
      <c r="E9" s="953" t="s">
        <v>103</v>
      </c>
      <c r="F9" s="955"/>
      <c r="G9" s="962" t="s">
        <v>104</v>
      </c>
      <c r="H9" s="954"/>
      <c r="I9" s="954"/>
      <c r="J9" s="955"/>
      <c r="K9" s="963" t="s">
        <v>102</v>
      </c>
      <c r="L9" s="953" t="s">
        <v>103</v>
      </c>
      <c r="M9" s="966"/>
    </row>
    <row r="10" spans="1:13" x14ac:dyDescent="0.25">
      <c r="A10" s="951"/>
      <c r="B10" s="956"/>
      <c r="C10" s="957"/>
      <c r="D10" s="958"/>
      <c r="E10" s="956"/>
      <c r="F10" s="958"/>
      <c r="G10" s="956"/>
      <c r="H10" s="957"/>
      <c r="I10" s="957"/>
      <c r="J10" s="958"/>
      <c r="K10" s="964"/>
      <c r="L10" s="956"/>
      <c r="M10" s="967"/>
    </row>
    <row r="11" spans="1:13" x14ac:dyDescent="0.25">
      <c r="A11" s="952"/>
      <c r="B11" s="959"/>
      <c r="C11" s="960"/>
      <c r="D11" s="961"/>
      <c r="E11" s="959"/>
      <c r="F11" s="961"/>
      <c r="G11" s="959"/>
      <c r="H11" s="960"/>
      <c r="I11" s="960"/>
      <c r="J11" s="961"/>
      <c r="K11" s="965"/>
      <c r="L11" s="959"/>
      <c r="M11" s="968"/>
    </row>
    <row r="12" spans="1:13" x14ac:dyDescent="0.25">
      <c r="A12" s="266" t="s">
        <v>105</v>
      </c>
      <c r="B12" s="940" t="s">
        <v>106</v>
      </c>
      <c r="C12" s="941"/>
      <c r="D12" s="942"/>
      <c r="E12" s="940" t="s">
        <v>106</v>
      </c>
      <c r="F12" s="942"/>
      <c r="G12" s="943" t="s">
        <v>107</v>
      </c>
      <c r="H12" s="944"/>
      <c r="I12" s="944"/>
      <c r="J12" s="945"/>
      <c r="K12" s="80" t="s">
        <v>106</v>
      </c>
      <c r="L12" s="940" t="s">
        <v>106</v>
      </c>
      <c r="M12" s="946"/>
    </row>
    <row r="13" spans="1:13" x14ac:dyDescent="0.25">
      <c r="A13" s="267" t="s">
        <v>108</v>
      </c>
      <c r="B13" s="826"/>
      <c r="C13" s="882"/>
      <c r="D13" s="883"/>
      <c r="E13" s="826"/>
      <c r="F13" s="883"/>
      <c r="G13" s="913" t="s">
        <v>109</v>
      </c>
      <c r="H13" s="921"/>
      <c r="I13" s="921"/>
      <c r="J13" s="791"/>
      <c r="K13" s="852"/>
      <c r="L13" s="826"/>
      <c r="M13" s="922"/>
    </row>
    <row r="14" spans="1:13" ht="11.25" customHeight="1" x14ac:dyDescent="0.25">
      <c r="A14" s="268" t="s">
        <v>110</v>
      </c>
      <c r="B14" s="884"/>
      <c r="C14" s="885"/>
      <c r="D14" s="886"/>
      <c r="E14" s="884"/>
      <c r="F14" s="886"/>
      <c r="G14" s="919"/>
      <c r="H14" s="947"/>
      <c r="I14" s="947"/>
      <c r="J14" s="780"/>
      <c r="K14" s="948"/>
      <c r="L14" s="884"/>
      <c r="M14" s="949"/>
    </row>
    <row r="15" spans="1:13" x14ac:dyDescent="0.25">
      <c r="A15" s="267" t="s">
        <v>111</v>
      </c>
      <c r="B15" s="856" t="str">
        <f>IF(AND(B16="",B28="",B30=""),"",SUM(B16)+SUM(B28)+SUM(B30))</f>
        <v/>
      </c>
      <c r="C15" s="857"/>
      <c r="D15" s="858"/>
      <c r="E15" s="856" t="str">
        <f>IF(AND(E16="",E28="",E30=""),"",SUM(E16)+SUM(E28)+SUM(E30))</f>
        <v/>
      </c>
      <c r="F15" s="858"/>
      <c r="G15" s="969" t="s">
        <v>112</v>
      </c>
      <c r="H15" s="944"/>
      <c r="I15" s="944"/>
      <c r="J15" s="945"/>
      <c r="K15" s="185" t="str">
        <f>IF(AND(K16="",K17=""),"",SUM(K16,K17))</f>
        <v/>
      </c>
      <c r="L15" s="856" t="str">
        <f>IF(AND(L16="",L17=""),"",SUM(L16,L17))</f>
        <v/>
      </c>
      <c r="M15" s="917"/>
    </row>
    <row r="16" spans="1:13" x14ac:dyDescent="0.25">
      <c r="A16" s="266" t="s">
        <v>113</v>
      </c>
      <c r="B16" s="936" t="str">
        <f>IF(AND(B17="",B20="",B22="",B24="",B26=""),"",SUM(B17,B20,B22,B24,B26))</f>
        <v/>
      </c>
      <c r="C16" s="937"/>
      <c r="D16" s="938"/>
      <c r="E16" s="936" t="str">
        <f>IF(AND(E17="",E20="",E22="",E24="",E26=""),"",SUM(E17,E20,E22,E24,E26))</f>
        <v/>
      </c>
      <c r="F16" s="938"/>
      <c r="G16" s="931" t="s">
        <v>114</v>
      </c>
      <c r="H16" s="932"/>
      <c r="I16" s="932"/>
      <c r="J16" s="932"/>
      <c r="K16" s="188"/>
      <c r="L16" s="797"/>
      <c r="M16" s="939"/>
    </row>
    <row r="17" spans="1:13" x14ac:dyDescent="0.25">
      <c r="A17" s="269" t="s">
        <v>115</v>
      </c>
      <c r="B17" s="819"/>
      <c r="C17" s="844"/>
      <c r="D17" s="845"/>
      <c r="E17" s="819"/>
      <c r="F17" s="845"/>
      <c r="G17" s="931" t="s">
        <v>116</v>
      </c>
      <c r="H17" s="932"/>
      <c r="I17" s="932"/>
      <c r="J17" s="933"/>
      <c r="K17" s="187"/>
      <c r="L17" s="819"/>
      <c r="M17" s="891"/>
    </row>
    <row r="18" spans="1:13" x14ac:dyDescent="0.25">
      <c r="A18" s="270" t="s">
        <v>117</v>
      </c>
      <c r="B18" s="817"/>
      <c r="C18" s="821"/>
      <c r="D18" s="822"/>
      <c r="E18" s="817"/>
      <c r="F18" s="821"/>
      <c r="G18" s="928" t="s">
        <v>118</v>
      </c>
      <c r="H18" s="934"/>
      <c r="I18" s="934"/>
      <c r="J18" s="793"/>
      <c r="K18" s="852"/>
      <c r="L18" s="826"/>
      <c r="M18" s="827"/>
    </row>
    <row r="19" spans="1:13" ht="51" x14ac:dyDescent="0.25">
      <c r="A19" s="271" t="s">
        <v>119</v>
      </c>
      <c r="B19" s="843"/>
      <c r="C19" s="844"/>
      <c r="D19" s="845"/>
      <c r="E19" s="843"/>
      <c r="F19" s="844"/>
      <c r="G19" s="935" t="s">
        <v>120</v>
      </c>
      <c r="H19" s="902"/>
      <c r="I19" s="902"/>
      <c r="J19" s="903"/>
      <c r="K19" s="853"/>
      <c r="L19" s="854"/>
      <c r="M19" s="855"/>
    </row>
    <row r="20" spans="1:13" x14ac:dyDescent="0.25">
      <c r="A20" s="270" t="s">
        <v>121</v>
      </c>
      <c r="B20" s="817"/>
      <c r="C20" s="821"/>
      <c r="D20" s="822"/>
      <c r="E20" s="817"/>
      <c r="F20" s="821"/>
      <c r="G20" s="913" t="s">
        <v>122</v>
      </c>
      <c r="H20" s="921"/>
      <c r="I20" s="921"/>
      <c r="J20" s="791"/>
      <c r="K20" s="852"/>
      <c r="L20" s="826"/>
      <c r="M20" s="827"/>
    </row>
    <row r="21" spans="1:13" x14ac:dyDescent="0.25">
      <c r="A21" s="272" t="s">
        <v>123</v>
      </c>
      <c r="B21" s="843"/>
      <c r="C21" s="844"/>
      <c r="D21" s="845"/>
      <c r="E21" s="843"/>
      <c r="F21" s="844"/>
      <c r="G21" s="928" t="s">
        <v>124</v>
      </c>
      <c r="H21" s="929"/>
      <c r="I21" s="929"/>
      <c r="J21" s="930"/>
      <c r="K21" s="853"/>
      <c r="L21" s="854"/>
      <c r="M21" s="855"/>
    </row>
    <row r="22" spans="1:13" x14ac:dyDescent="0.25">
      <c r="A22" s="273" t="s">
        <v>125</v>
      </c>
      <c r="B22" s="817"/>
      <c r="C22" s="821"/>
      <c r="D22" s="822"/>
      <c r="E22" s="817"/>
      <c r="F22" s="821"/>
      <c r="G22" s="913" t="s">
        <v>126</v>
      </c>
      <c r="H22" s="921"/>
      <c r="I22" s="921"/>
      <c r="J22" s="791"/>
      <c r="K22" s="184"/>
      <c r="L22" s="826"/>
      <c r="M22" s="922"/>
    </row>
    <row r="23" spans="1:13" x14ac:dyDescent="0.25">
      <c r="A23" s="274" t="s">
        <v>127</v>
      </c>
      <c r="B23" s="843"/>
      <c r="C23" s="844"/>
      <c r="D23" s="845"/>
      <c r="E23" s="843"/>
      <c r="F23" s="844"/>
      <c r="G23" s="923" t="s">
        <v>128</v>
      </c>
      <c r="H23" s="924"/>
      <c r="I23" s="924"/>
      <c r="J23" s="925"/>
      <c r="K23" s="91"/>
      <c r="L23" s="926"/>
      <c r="M23" s="927"/>
    </row>
    <row r="24" spans="1:13" x14ac:dyDescent="0.25">
      <c r="A24" s="270" t="s">
        <v>129</v>
      </c>
      <c r="B24" s="817"/>
      <c r="C24" s="821"/>
      <c r="D24" s="822"/>
      <c r="E24" s="817"/>
      <c r="F24" s="821"/>
      <c r="G24" s="913" t="s">
        <v>130</v>
      </c>
      <c r="H24" s="914"/>
      <c r="I24" s="914"/>
      <c r="J24" s="786"/>
      <c r="K24" s="915" t="str">
        <f>IF(AND(K26="",K28="",K49="",K51=""),"",SUM(K26)+SUM(K28)+SUM(K49)+SUM(K51))</f>
        <v/>
      </c>
      <c r="L24" s="856" t="str">
        <f>IF(AND(L26="",L28="",L49="",L51=""),"",SUM(L26)+SUM(L28)+SUM(L49)+SUM(L51))</f>
        <v/>
      </c>
      <c r="M24" s="917"/>
    </row>
    <row r="25" spans="1:13" ht="12" customHeight="1" x14ac:dyDescent="0.25">
      <c r="A25" s="272"/>
      <c r="B25" s="843"/>
      <c r="C25" s="844"/>
      <c r="D25" s="845"/>
      <c r="E25" s="843"/>
      <c r="F25" s="844"/>
      <c r="G25" s="919" t="s">
        <v>131</v>
      </c>
      <c r="H25" s="920"/>
      <c r="I25" s="920"/>
      <c r="J25" s="788"/>
      <c r="K25" s="916"/>
      <c r="L25" s="898"/>
      <c r="M25" s="918"/>
    </row>
    <row r="26" spans="1:13" x14ac:dyDescent="0.25">
      <c r="A26" s="270" t="s">
        <v>132</v>
      </c>
      <c r="B26" s="817"/>
      <c r="C26" s="821"/>
      <c r="D26" s="822"/>
      <c r="E26" s="817"/>
      <c r="F26" s="821"/>
      <c r="G26" s="913" t="s">
        <v>133</v>
      </c>
      <c r="H26" s="914"/>
      <c r="I26" s="914"/>
      <c r="J26" s="786"/>
      <c r="K26" s="852"/>
      <c r="L26" s="826"/>
      <c r="M26" s="827"/>
    </row>
    <row r="27" spans="1:13" ht="12" customHeight="1" x14ac:dyDescent="0.25">
      <c r="A27" s="275"/>
      <c r="B27" s="843"/>
      <c r="C27" s="844"/>
      <c r="D27" s="845"/>
      <c r="E27" s="843"/>
      <c r="F27" s="844"/>
      <c r="G27" s="919" t="s">
        <v>134</v>
      </c>
      <c r="H27" s="920"/>
      <c r="I27" s="920"/>
      <c r="J27" s="788"/>
      <c r="K27" s="853"/>
      <c r="L27" s="854"/>
      <c r="M27" s="855"/>
    </row>
    <row r="28" spans="1:13" x14ac:dyDescent="0.25">
      <c r="A28" s="267" t="s">
        <v>135</v>
      </c>
      <c r="B28" s="826"/>
      <c r="C28" s="909"/>
      <c r="D28" s="910"/>
      <c r="E28" s="826"/>
      <c r="F28" s="883"/>
      <c r="G28" s="913" t="s">
        <v>136</v>
      </c>
      <c r="H28" s="914"/>
      <c r="I28" s="914"/>
      <c r="J28" s="786"/>
      <c r="K28" s="915" t="str">
        <f>IF(AND(K30="",K32="",K34="",K36="",K38="",K39="",K41="",K43=""),"",SUM(K30)+SUM(K32)+SUM(K34)+SUM(K36)+SUM(K38)+SUM(K39)+SUM(K41)+SUM(K43))</f>
        <v/>
      </c>
      <c r="L28" s="856" t="str">
        <f>IF(AND(L30="",L32="",L34="",L36="",L38="",L39="",L41="",L43=""),"",SUM(L30)+SUM(L32)+SUM(L34)+SUM(L36)+SUM(L38)+SUM(L39)+SUM(L41)+SUM(L43))</f>
        <v/>
      </c>
      <c r="M28" s="917"/>
    </row>
    <row r="29" spans="1:13" ht="12" customHeight="1" x14ac:dyDescent="0.25">
      <c r="A29" s="268" t="s">
        <v>137</v>
      </c>
      <c r="B29" s="854"/>
      <c r="C29" s="911"/>
      <c r="D29" s="912"/>
      <c r="E29" s="884"/>
      <c r="F29" s="886"/>
      <c r="G29" s="919" t="s">
        <v>138</v>
      </c>
      <c r="H29" s="920"/>
      <c r="I29" s="920"/>
      <c r="J29" s="788"/>
      <c r="K29" s="916"/>
      <c r="L29" s="898"/>
      <c r="M29" s="918"/>
    </row>
    <row r="30" spans="1:13" x14ac:dyDescent="0.25">
      <c r="A30" s="267" t="s">
        <v>139</v>
      </c>
      <c r="B30" s="826"/>
      <c r="C30" s="882"/>
      <c r="D30" s="883"/>
      <c r="E30" s="826"/>
      <c r="F30" s="883"/>
      <c r="G30" s="871" t="s">
        <v>140</v>
      </c>
      <c r="H30" s="895"/>
      <c r="I30" s="895"/>
      <c r="J30" s="782"/>
      <c r="K30" s="839"/>
      <c r="L30" s="817"/>
      <c r="M30" s="841"/>
    </row>
    <row r="31" spans="1:13" ht="14.25" customHeight="1" x14ac:dyDescent="0.25">
      <c r="A31" s="276" t="s">
        <v>141</v>
      </c>
      <c r="B31" s="906"/>
      <c r="C31" s="907"/>
      <c r="D31" s="908"/>
      <c r="E31" s="906"/>
      <c r="F31" s="908"/>
      <c r="G31" s="874" t="s">
        <v>142</v>
      </c>
      <c r="H31" s="897"/>
      <c r="I31" s="897"/>
      <c r="J31" s="784"/>
      <c r="K31" s="840"/>
      <c r="L31" s="830"/>
      <c r="M31" s="842"/>
    </row>
    <row r="32" spans="1:13" x14ac:dyDescent="0.25">
      <c r="A32" s="267" t="s">
        <v>143</v>
      </c>
      <c r="B32" s="826"/>
      <c r="C32" s="882"/>
      <c r="D32" s="883"/>
      <c r="E32" s="826"/>
      <c r="F32" s="883"/>
      <c r="G32" s="871" t="s">
        <v>144</v>
      </c>
      <c r="H32" s="895"/>
      <c r="I32" s="895"/>
      <c r="J32" s="782"/>
      <c r="K32" s="839"/>
      <c r="L32" s="817"/>
      <c r="M32" s="841"/>
    </row>
    <row r="33" spans="1:13" x14ac:dyDescent="0.25">
      <c r="A33" s="268" t="s">
        <v>134</v>
      </c>
      <c r="B33" s="884"/>
      <c r="C33" s="885"/>
      <c r="D33" s="886"/>
      <c r="E33" s="884"/>
      <c r="F33" s="886"/>
      <c r="G33" s="874" t="s">
        <v>145</v>
      </c>
      <c r="H33" s="897"/>
      <c r="I33" s="897"/>
      <c r="J33" s="784"/>
      <c r="K33" s="904"/>
      <c r="L33" s="819"/>
      <c r="M33" s="905"/>
    </row>
    <row r="34" spans="1:13" x14ac:dyDescent="0.25">
      <c r="A34" s="267" t="s">
        <v>146</v>
      </c>
      <c r="B34" s="856" t="str">
        <f>IF(AND(B36="",B38="",B39),"",SUM(B36,B38,B39))</f>
        <v/>
      </c>
      <c r="C34" s="857"/>
      <c r="D34" s="858"/>
      <c r="E34" s="856" t="str">
        <f>IF(AND(E36="",E38="",E39),"",SUM(E36,E38,E39))</f>
        <v/>
      </c>
      <c r="F34" s="858"/>
      <c r="G34" s="871" t="s">
        <v>147</v>
      </c>
      <c r="H34" s="895"/>
      <c r="I34" s="895"/>
      <c r="J34" s="782"/>
      <c r="K34" s="839"/>
      <c r="L34" s="817"/>
      <c r="M34" s="863"/>
    </row>
    <row r="35" spans="1:13" x14ac:dyDescent="0.25">
      <c r="A35" s="276" t="s">
        <v>148</v>
      </c>
      <c r="B35" s="898"/>
      <c r="C35" s="899"/>
      <c r="D35" s="900"/>
      <c r="E35" s="898"/>
      <c r="F35" s="900"/>
      <c r="G35" s="901" t="s">
        <v>149</v>
      </c>
      <c r="H35" s="902"/>
      <c r="I35" s="902"/>
      <c r="J35" s="903"/>
      <c r="K35" s="890"/>
      <c r="L35" s="843"/>
      <c r="M35" s="891"/>
    </row>
    <row r="36" spans="1:13" x14ac:dyDescent="0.25">
      <c r="A36" s="270" t="s">
        <v>150</v>
      </c>
      <c r="B36" s="817"/>
      <c r="C36" s="818"/>
      <c r="D36" s="828"/>
      <c r="E36" s="817"/>
      <c r="F36" s="828"/>
      <c r="G36" s="871" t="s">
        <v>151</v>
      </c>
      <c r="H36" s="895"/>
      <c r="I36" s="895"/>
      <c r="J36" s="782"/>
      <c r="K36" s="839"/>
      <c r="L36" s="817"/>
      <c r="M36" s="841"/>
    </row>
    <row r="37" spans="1:13" ht="13.5" customHeight="1" x14ac:dyDescent="0.25">
      <c r="A37" s="272"/>
      <c r="B37" s="830"/>
      <c r="C37" s="831"/>
      <c r="D37" s="832"/>
      <c r="E37" s="830"/>
      <c r="F37" s="832"/>
      <c r="G37" s="874" t="s">
        <v>152</v>
      </c>
      <c r="H37" s="897"/>
      <c r="I37" s="897"/>
      <c r="J37" s="784"/>
      <c r="K37" s="840"/>
      <c r="L37" s="830"/>
      <c r="M37" s="842"/>
    </row>
    <row r="38" spans="1:13" x14ac:dyDescent="0.25">
      <c r="A38" s="277" t="s">
        <v>153</v>
      </c>
      <c r="B38" s="817"/>
      <c r="C38" s="821"/>
      <c r="D38" s="822"/>
      <c r="E38" s="817"/>
      <c r="F38" s="822"/>
      <c r="G38" s="871" t="s">
        <v>154</v>
      </c>
      <c r="H38" s="895"/>
      <c r="I38" s="895"/>
      <c r="J38" s="782"/>
      <c r="K38" s="186"/>
      <c r="L38" s="817"/>
      <c r="M38" s="863"/>
    </row>
    <row r="39" spans="1:13" x14ac:dyDescent="0.25">
      <c r="A39" s="270" t="s">
        <v>155</v>
      </c>
      <c r="B39" s="817"/>
      <c r="C39" s="821"/>
      <c r="D39" s="822"/>
      <c r="E39" s="817"/>
      <c r="F39" s="822"/>
      <c r="G39" s="887" t="s">
        <v>156</v>
      </c>
      <c r="H39" s="888"/>
      <c r="I39" s="888"/>
      <c r="J39" s="889"/>
      <c r="K39" s="839"/>
      <c r="L39" s="817"/>
      <c r="M39" s="863"/>
    </row>
    <row r="40" spans="1:13" x14ac:dyDescent="0.25">
      <c r="A40" s="278" t="s">
        <v>148</v>
      </c>
      <c r="B40" s="843"/>
      <c r="C40" s="844"/>
      <c r="D40" s="845"/>
      <c r="E40" s="843"/>
      <c r="F40" s="845"/>
      <c r="G40" s="896" t="s">
        <v>157</v>
      </c>
      <c r="H40" s="893"/>
      <c r="I40" s="893"/>
      <c r="J40" s="894"/>
      <c r="K40" s="890"/>
      <c r="L40" s="843"/>
      <c r="M40" s="891"/>
    </row>
    <row r="41" spans="1:13" x14ac:dyDescent="0.25">
      <c r="A41" s="267" t="s">
        <v>158</v>
      </c>
      <c r="B41" s="826"/>
      <c r="C41" s="882"/>
      <c r="D41" s="883"/>
      <c r="E41" s="826"/>
      <c r="F41" s="883"/>
      <c r="G41" s="887" t="s">
        <v>159</v>
      </c>
      <c r="H41" s="888"/>
      <c r="I41" s="888"/>
      <c r="J41" s="889"/>
      <c r="K41" s="839"/>
      <c r="L41" s="817"/>
      <c r="M41" s="863"/>
    </row>
    <row r="42" spans="1:13" ht="22.5" customHeight="1" x14ac:dyDescent="0.25">
      <c r="A42" s="279" t="s">
        <v>124</v>
      </c>
      <c r="B42" s="884"/>
      <c r="C42" s="885"/>
      <c r="D42" s="886"/>
      <c r="E42" s="884"/>
      <c r="F42" s="886"/>
      <c r="G42" s="892" t="s">
        <v>160</v>
      </c>
      <c r="H42" s="893"/>
      <c r="I42" s="893"/>
      <c r="J42" s="894"/>
      <c r="K42" s="890"/>
      <c r="L42" s="843"/>
      <c r="M42" s="891"/>
    </row>
    <row r="43" spans="1:13" x14ac:dyDescent="0.25">
      <c r="A43" s="869" t="s">
        <v>161</v>
      </c>
      <c r="B43" s="856" t="str">
        <f>IF(AND(B45="",'[2]Strona 2'!C2="",'[2]Strona 2'!C15="",'[2]Strona 2'!C28=""),"",SUM(B45,'[2]Strona 2'!C2,'[2]Strona 2'!C15,'[2]Strona 2'!C28))</f>
        <v/>
      </c>
      <c r="C43" s="857"/>
      <c r="D43" s="858"/>
      <c r="E43" s="856" t="str">
        <f>IF(AND(E45="",'[2]Strona 2'!G2="",'[2]Strona 2'!G15="",'[2]Strona 2'!G28=""),"",SUM(E45,'[2]Strona 2'!G2,'[2]Strona 2'!G15,'[2]Strona 2'!G28))</f>
        <v/>
      </c>
      <c r="F43" s="858"/>
      <c r="G43" s="871" t="s">
        <v>162</v>
      </c>
      <c r="H43" s="872"/>
      <c r="I43" s="872"/>
      <c r="J43" s="873"/>
      <c r="K43" s="877" t="str">
        <f>IF(AND(K45="",K47=""),"",SUM(K45)+SUM(K47))</f>
        <v/>
      </c>
      <c r="L43" s="798" t="str">
        <f>IF(AND(L45="",L47=""),"",SUM(L45)+SUM(L47))</f>
        <v/>
      </c>
      <c r="M43" s="879"/>
    </row>
    <row r="44" spans="1:13" ht="2.25" customHeight="1" x14ac:dyDescent="0.25">
      <c r="A44" s="870"/>
      <c r="B44" s="859"/>
      <c r="C44" s="860"/>
      <c r="D44" s="861"/>
      <c r="E44" s="859"/>
      <c r="F44" s="861"/>
      <c r="G44" s="874"/>
      <c r="H44" s="875"/>
      <c r="I44" s="875"/>
      <c r="J44" s="876"/>
      <c r="K44" s="878"/>
      <c r="L44" s="880"/>
      <c r="M44" s="881"/>
    </row>
    <row r="45" spans="1:13" x14ac:dyDescent="0.25">
      <c r="A45" s="267" t="s">
        <v>163</v>
      </c>
      <c r="B45" s="856" t="str">
        <f>IF(AND(B47="",B49="",B51="",B52=""),"",SUM(B47,B49,B51,B52))</f>
        <v/>
      </c>
      <c r="C45" s="857"/>
      <c r="D45" s="858"/>
      <c r="E45" s="856" t="str">
        <f>IF(AND(E47="",E49="",E51="",E52=""),"",SUM(E47,E49,E51,E52))</f>
        <v/>
      </c>
      <c r="F45" s="858"/>
      <c r="G45" s="808" t="s">
        <v>164</v>
      </c>
      <c r="H45" s="809"/>
      <c r="I45" s="809"/>
      <c r="J45" s="810"/>
      <c r="K45" s="839"/>
      <c r="L45" s="817"/>
      <c r="M45" s="863"/>
    </row>
    <row r="46" spans="1:13" ht="11.25" customHeight="1" x14ac:dyDescent="0.25">
      <c r="A46" s="272"/>
      <c r="B46" s="859"/>
      <c r="C46" s="860"/>
      <c r="D46" s="861"/>
      <c r="E46" s="859"/>
      <c r="F46" s="861"/>
      <c r="G46" s="866" t="s">
        <v>165</v>
      </c>
      <c r="H46" s="867"/>
      <c r="I46" s="867"/>
      <c r="J46" s="868"/>
      <c r="K46" s="862"/>
      <c r="L46" s="864"/>
      <c r="M46" s="865"/>
    </row>
    <row r="47" spans="1:13" x14ac:dyDescent="0.25">
      <c r="A47" s="270" t="s">
        <v>166</v>
      </c>
      <c r="B47" s="817"/>
      <c r="C47" s="818"/>
      <c r="D47" s="828"/>
      <c r="E47" s="817"/>
      <c r="F47" s="828"/>
      <c r="G47" s="833" t="s">
        <v>167</v>
      </c>
      <c r="H47" s="834"/>
      <c r="I47" s="834"/>
      <c r="J47" s="835"/>
      <c r="K47" s="839"/>
      <c r="L47" s="817"/>
      <c r="M47" s="841"/>
    </row>
    <row r="48" spans="1:13" ht="6" customHeight="1" x14ac:dyDescent="0.25">
      <c r="A48" s="272"/>
      <c r="B48" s="830"/>
      <c r="C48" s="831"/>
      <c r="D48" s="832"/>
      <c r="E48" s="830"/>
      <c r="F48" s="832"/>
      <c r="G48" s="836"/>
      <c r="H48" s="837"/>
      <c r="I48" s="837"/>
      <c r="J48" s="838"/>
      <c r="K48" s="840"/>
      <c r="L48" s="830"/>
      <c r="M48" s="842"/>
    </row>
    <row r="49" spans="1:13" x14ac:dyDescent="0.25">
      <c r="A49" s="270" t="s">
        <v>168</v>
      </c>
      <c r="B49" s="817"/>
      <c r="C49" s="821"/>
      <c r="D49" s="822"/>
      <c r="E49" s="817"/>
      <c r="F49" s="822"/>
      <c r="G49" s="846" t="s">
        <v>169</v>
      </c>
      <c r="H49" s="847"/>
      <c r="I49" s="847"/>
      <c r="J49" s="848"/>
      <c r="K49" s="852"/>
      <c r="L49" s="826"/>
      <c r="M49" s="827"/>
    </row>
    <row r="50" spans="1:13" x14ac:dyDescent="0.25">
      <c r="A50" s="269" t="s">
        <v>170</v>
      </c>
      <c r="B50" s="843"/>
      <c r="C50" s="844"/>
      <c r="D50" s="845"/>
      <c r="E50" s="843"/>
      <c r="F50" s="845"/>
      <c r="G50" s="849"/>
      <c r="H50" s="850"/>
      <c r="I50" s="850"/>
      <c r="J50" s="851"/>
      <c r="K50" s="853"/>
      <c r="L50" s="854"/>
      <c r="M50" s="855"/>
    </row>
    <row r="51" spans="1:13" x14ac:dyDescent="0.25">
      <c r="A51" s="277" t="s">
        <v>171</v>
      </c>
      <c r="B51" s="817"/>
      <c r="C51" s="821"/>
      <c r="D51" s="822"/>
      <c r="E51" s="817"/>
      <c r="F51" s="822"/>
      <c r="G51" s="823" t="s">
        <v>172</v>
      </c>
      <c r="H51" s="824"/>
      <c r="I51" s="824"/>
      <c r="J51" s="825"/>
      <c r="K51" s="184"/>
      <c r="L51" s="826"/>
      <c r="M51" s="827"/>
    </row>
    <row r="52" spans="1:13" x14ac:dyDescent="0.25">
      <c r="A52" s="270" t="s">
        <v>173</v>
      </c>
      <c r="B52" s="817"/>
      <c r="C52" s="818"/>
      <c r="D52" s="828"/>
      <c r="E52" s="817"/>
      <c r="F52" s="818"/>
      <c r="G52" s="808"/>
      <c r="H52" s="809"/>
      <c r="I52" s="809"/>
      <c r="J52" s="810"/>
      <c r="K52" s="806"/>
      <c r="L52" s="798"/>
      <c r="M52" s="799"/>
    </row>
    <row r="53" spans="1:13" hidden="1" x14ac:dyDescent="0.25">
      <c r="A53" s="269"/>
      <c r="B53" s="819"/>
      <c r="C53" s="820"/>
      <c r="D53" s="829"/>
      <c r="E53" s="819"/>
      <c r="F53" s="820"/>
      <c r="G53" s="803"/>
      <c r="H53" s="804"/>
      <c r="I53" s="804"/>
      <c r="J53" s="805"/>
      <c r="K53" s="807"/>
      <c r="L53" s="800"/>
      <c r="M53" s="801"/>
    </row>
    <row r="54" spans="1:13" x14ac:dyDescent="0.25">
      <c r="A54" s="789" t="s">
        <v>174</v>
      </c>
      <c r="B54" s="790"/>
      <c r="C54" s="813"/>
      <c r="D54" s="814"/>
      <c r="E54" s="817"/>
      <c r="F54" s="818"/>
      <c r="G54" s="808"/>
      <c r="H54" s="809"/>
      <c r="I54" s="809"/>
      <c r="J54" s="810"/>
      <c r="K54" s="806"/>
      <c r="L54" s="798"/>
      <c r="M54" s="799"/>
    </row>
    <row r="55" spans="1:13" x14ac:dyDescent="0.25">
      <c r="A55" s="779" t="s">
        <v>138</v>
      </c>
      <c r="B55" s="812"/>
      <c r="C55" s="815"/>
      <c r="D55" s="816"/>
      <c r="E55" s="819"/>
      <c r="F55" s="820"/>
      <c r="G55" s="803"/>
      <c r="H55" s="804"/>
      <c r="I55" s="804"/>
      <c r="J55" s="805"/>
      <c r="K55" s="807"/>
      <c r="L55" s="800"/>
      <c r="M55" s="801"/>
    </row>
    <row r="56" spans="1:13" x14ac:dyDescent="0.25">
      <c r="A56" s="785" t="s">
        <v>175</v>
      </c>
      <c r="B56" s="786"/>
      <c r="C56" s="813"/>
      <c r="D56" s="814"/>
      <c r="E56" s="817"/>
      <c r="F56" s="818"/>
      <c r="G56" s="808"/>
      <c r="H56" s="809"/>
      <c r="I56" s="809"/>
      <c r="J56" s="810"/>
      <c r="K56" s="806"/>
      <c r="L56" s="798"/>
      <c r="M56" s="799"/>
    </row>
    <row r="57" spans="1:13" x14ac:dyDescent="0.25">
      <c r="A57" s="811" t="s">
        <v>176</v>
      </c>
      <c r="B57" s="788"/>
      <c r="C57" s="815"/>
      <c r="D57" s="816"/>
      <c r="E57" s="819"/>
      <c r="F57" s="820"/>
      <c r="G57" s="803"/>
      <c r="H57" s="804"/>
      <c r="I57" s="804"/>
      <c r="J57" s="805"/>
      <c r="K57" s="807"/>
      <c r="L57" s="800"/>
      <c r="M57" s="801"/>
    </row>
    <row r="58" spans="1:13" x14ac:dyDescent="0.25">
      <c r="A58" s="785" t="s">
        <v>177</v>
      </c>
      <c r="B58" s="786"/>
      <c r="C58" s="813"/>
      <c r="D58" s="814"/>
      <c r="E58" s="817"/>
      <c r="F58" s="818"/>
      <c r="G58" s="808"/>
      <c r="H58" s="809"/>
      <c r="I58" s="809"/>
      <c r="J58" s="810"/>
      <c r="K58" s="806"/>
      <c r="L58" s="798"/>
      <c r="M58" s="799"/>
    </row>
    <row r="59" spans="1:13" ht="0.75" customHeight="1" x14ac:dyDescent="0.25">
      <c r="A59" s="811"/>
      <c r="B59" s="788"/>
      <c r="C59" s="815"/>
      <c r="D59" s="816"/>
      <c r="E59" s="819"/>
      <c r="F59" s="820"/>
      <c r="G59" s="803"/>
      <c r="H59" s="804"/>
      <c r="I59" s="804"/>
      <c r="J59" s="805"/>
      <c r="K59" s="807"/>
      <c r="L59" s="800"/>
      <c r="M59" s="801"/>
    </row>
    <row r="60" spans="1:13" x14ac:dyDescent="0.25">
      <c r="A60" s="785" t="s">
        <v>178</v>
      </c>
      <c r="B60" s="786"/>
      <c r="C60" s="813"/>
      <c r="D60" s="814"/>
      <c r="E60" s="817"/>
      <c r="F60" s="818"/>
      <c r="G60" s="808"/>
      <c r="H60" s="809"/>
      <c r="I60" s="809"/>
      <c r="J60" s="810"/>
      <c r="K60" s="806"/>
      <c r="L60" s="798"/>
      <c r="M60" s="799"/>
    </row>
    <row r="61" spans="1:13" x14ac:dyDescent="0.25">
      <c r="A61" s="792" t="s">
        <v>149</v>
      </c>
      <c r="B61" s="793"/>
      <c r="C61" s="815"/>
      <c r="D61" s="816"/>
      <c r="E61" s="819"/>
      <c r="F61" s="820"/>
      <c r="G61" s="803"/>
      <c r="H61" s="804"/>
      <c r="I61" s="804"/>
      <c r="J61" s="805"/>
      <c r="K61" s="807"/>
      <c r="L61" s="800"/>
      <c r="M61" s="801"/>
    </row>
    <row r="62" spans="1:13" x14ac:dyDescent="0.25">
      <c r="A62" s="781" t="s">
        <v>179</v>
      </c>
      <c r="B62" s="782"/>
      <c r="C62" s="762"/>
      <c r="D62" s="762"/>
      <c r="E62" s="796"/>
      <c r="F62" s="797"/>
      <c r="G62" s="808"/>
      <c r="H62" s="809"/>
      <c r="I62" s="809"/>
      <c r="J62" s="810"/>
      <c r="K62" s="806"/>
      <c r="L62" s="798"/>
      <c r="M62" s="799"/>
    </row>
    <row r="63" spans="1:13" ht="0.75" customHeight="1" x14ac:dyDescent="0.25">
      <c r="A63" s="783"/>
      <c r="B63" s="784"/>
      <c r="C63" s="762"/>
      <c r="D63" s="762"/>
      <c r="E63" s="796"/>
      <c r="F63" s="797"/>
      <c r="G63" s="803"/>
      <c r="H63" s="804"/>
      <c r="I63" s="804"/>
      <c r="J63" s="805"/>
      <c r="K63" s="807"/>
      <c r="L63" s="800"/>
      <c r="M63" s="801"/>
    </row>
    <row r="64" spans="1:13" x14ac:dyDescent="0.25">
      <c r="A64" s="785" t="s">
        <v>180</v>
      </c>
      <c r="B64" s="786"/>
      <c r="C64" s="762"/>
      <c r="D64" s="762"/>
      <c r="E64" s="762"/>
      <c r="F64" s="762"/>
      <c r="G64" s="802"/>
      <c r="H64" s="802"/>
      <c r="I64" s="802"/>
      <c r="J64" s="802"/>
      <c r="K64" s="762"/>
      <c r="L64" s="762"/>
      <c r="M64" s="773"/>
    </row>
    <row r="65" spans="1:13" x14ac:dyDescent="0.25">
      <c r="A65" s="792" t="s">
        <v>181</v>
      </c>
      <c r="B65" s="793"/>
      <c r="C65" s="762"/>
      <c r="D65" s="762"/>
      <c r="E65" s="762"/>
      <c r="F65" s="762"/>
      <c r="G65" s="802"/>
      <c r="H65" s="802"/>
      <c r="I65" s="802"/>
      <c r="J65" s="802"/>
      <c r="K65" s="762"/>
      <c r="L65" s="762"/>
      <c r="M65" s="773"/>
    </row>
    <row r="66" spans="1:13" x14ac:dyDescent="0.25">
      <c r="A66" s="811" t="s">
        <v>182</v>
      </c>
      <c r="B66" s="788"/>
      <c r="C66" s="762"/>
      <c r="D66" s="762"/>
      <c r="E66" s="762"/>
      <c r="F66" s="762"/>
      <c r="G66" s="802"/>
      <c r="H66" s="802"/>
      <c r="I66" s="802"/>
      <c r="J66" s="802"/>
      <c r="K66" s="762"/>
      <c r="L66" s="762"/>
      <c r="M66" s="773"/>
    </row>
    <row r="67" spans="1:13" x14ac:dyDescent="0.25">
      <c r="A67" s="789" t="s">
        <v>183</v>
      </c>
      <c r="B67" s="790"/>
      <c r="C67" s="762"/>
      <c r="D67" s="762"/>
      <c r="E67" s="762"/>
      <c r="F67" s="762"/>
      <c r="G67" s="762"/>
      <c r="H67" s="762"/>
      <c r="I67" s="762"/>
      <c r="J67" s="762"/>
      <c r="K67" s="762"/>
      <c r="L67" s="762"/>
      <c r="M67" s="773"/>
    </row>
    <row r="68" spans="1:13" x14ac:dyDescent="0.25">
      <c r="A68" s="779" t="s">
        <v>184</v>
      </c>
      <c r="B68" s="812"/>
      <c r="C68" s="762"/>
      <c r="D68" s="762"/>
      <c r="E68" s="762"/>
      <c r="F68" s="762"/>
      <c r="G68" s="762"/>
      <c r="H68" s="762"/>
      <c r="I68" s="762"/>
      <c r="J68" s="762"/>
      <c r="K68" s="762"/>
      <c r="L68" s="762"/>
      <c r="M68" s="773"/>
    </row>
    <row r="69" spans="1:13" ht="14.25" customHeight="1" x14ac:dyDescent="0.25">
      <c r="A69" s="785" t="s">
        <v>185</v>
      </c>
      <c r="B69" s="786"/>
      <c r="C69" s="762"/>
      <c r="D69" s="762"/>
      <c r="E69" s="762"/>
      <c r="F69" s="762"/>
      <c r="G69" s="762"/>
      <c r="H69" s="762"/>
      <c r="I69" s="762"/>
      <c r="J69" s="762"/>
      <c r="K69" s="762"/>
      <c r="L69" s="762"/>
      <c r="M69" s="773"/>
    </row>
    <row r="70" spans="1:13" ht="4.5" hidden="1" customHeight="1" x14ac:dyDescent="0.25">
      <c r="A70" s="787"/>
      <c r="B70" s="788"/>
      <c r="C70" s="762"/>
      <c r="D70" s="762"/>
      <c r="E70" s="762"/>
      <c r="F70" s="762"/>
      <c r="G70" s="762"/>
      <c r="H70" s="762"/>
      <c r="I70" s="762"/>
      <c r="J70" s="762"/>
      <c r="K70" s="762"/>
      <c r="L70" s="762"/>
      <c r="M70" s="773"/>
    </row>
    <row r="71" spans="1:13" x14ac:dyDescent="0.25">
      <c r="A71" s="785" t="s">
        <v>186</v>
      </c>
      <c r="B71" s="786"/>
      <c r="C71" s="762"/>
      <c r="D71" s="762"/>
      <c r="E71" s="762"/>
      <c r="F71" s="762"/>
      <c r="G71" s="762"/>
      <c r="H71" s="762"/>
      <c r="I71" s="762"/>
      <c r="J71" s="762"/>
      <c r="K71" s="762"/>
      <c r="L71" s="762"/>
      <c r="M71" s="773"/>
    </row>
    <row r="72" spans="1:13" x14ac:dyDescent="0.25">
      <c r="A72" s="811" t="s">
        <v>187</v>
      </c>
      <c r="B72" s="788"/>
      <c r="C72" s="762"/>
      <c r="D72" s="762"/>
      <c r="E72" s="762"/>
      <c r="F72" s="762"/>
      <c r="G72" s="762"/>
      <c r="H72" s="762"/>
      <c r="I72" s="762"/>
      <c r="J72" s="762"/>
      <c r="K72" s="762"/>
      <c r="L72" s="762"/>
      <c r="M72" s="773"/>
    </row>
    <row r="73" spans="1:13" x14ac:dyDescent="0.25">
      <c r="A73" s="785" t="s">
        <v>188</v>
      </c>
      <c r="B73" s="786"/>
      <c r="C73" s="762"/>
      <c r="D73" s="762"/>
      <c r="E73" s="762"/>
      <c r="F73" s="762"/>
      <c r="G73" s="762"/>
      <c r="H73" s="762"/>
      <c r="I73" s="762"/>
      <c r="J73" s="762"/>
      <c r="K73" s="762"/>
      <c r="L73" s="762"/>
      <c r="M73" s="773"/>
    </row>
    <row r="74" spans="1:13" x14ac:dyDescent="0.25">
      <c r="A74" s="792" t="s">
        <v>189</v>
      </c>
      <c r="B74" s="793"/>
      <c r="C74" s="762"/>
      <c r="D74" s="762"/>
      <c r="E74" s="762"/>
      <c r="F74" s="762"/>
      <c r="G74" s="762"/>
      <c r="H74" s="762"/>
      <c r="I74" s="762"/>
      <c r="J74" s="762"/>
      <c r="K74" s="762"/>
      <c r="L74" s="762"/>
      <c r="M74" s="773"/>
    </row>
    <row r="75" spans="1:13" x14ac:dyDescent="0.25">
      <c r="A75" s="794" t="s">
        <v>190</v>
      </c>
      <c r="B75" s="795"/>
      <c r="C75" s="762"/>
      <c r="D75" s="762"/>
      <c r="E75" s="762"/>
      <c r="F75" s="762"/>
      <c r="G75" s="762"/>
      <c r="H75" s="762"/>
      <c r="I75" s="762"/>
      <c r="J75" s="762"/>
      <c r="K75" s="3"/>
      <c r="L75" s="762"/>
      <c r="M75" s="773"/>
    </row>
    <row r="76" spans="1:13" x14ac:dyDescent="0.25">
      <c r="A76" s="794" t="s">
        <v>191</v>
      </c>
      <c r="B76" s="795"/>
      <c r="C76" s="762"/>
      <c r="D76" s="762"/>
      <c r="E76" s="762"/>
      <c r="F76" s="762"/>
      <c r="G76" s="762"/>
      <c r="H76" s="762"/>
      <c r="I76" s="762"/>
      <c r="J76" s="762"/>
      <c r="K76" s="3"/>
      <c r="L76" s="762"/>
      <c r="M76" s="773"/>
    </row>
    <row r="77" spans="1:13" x14ac:dyDescent="0.25">
      <c r="A77" s="794" t="s">
        <v>192</v>
      </c>
      <c r="B77" s="795"/>
      <c r="C77" s="762"/>
      <c r="D77" s="762"/>
      <c r="E77" s="762"/>
      <c r="F77" s="762"/>
      <c r="G77" s="762"/>
      <c r="H77" s="762"/>
      <c r="I77" s="762"/>
      <c r="J77" s="762"/>
      <c r="K77" s="3"/>
      <c r="L77" s="762"/>
      <c r="M77" s="773"/>
    </row>
    <row r="78" spans="1:13" x14ac:dyDescent="0.25">
      <c r="A78" s="785" t="s">
        <v>193</v>
      </c>
      <c r="B78" s="786"/>
      <c r="C78" s="762"/>
      <c r="D78" s="762"/>
      <c r="E78" s="762"/>
      <c r="F78" s="762"/>
      <c r="G78" s="762"/>
      <c r="H78" s="762"/>
      <c r="I78" s="762"/>
      <c r="J78" s="762"/>
      <c r="K78" s="762"/>
      <c r="L78" s="762"/>
      <c r="M78" s="773"/>
    </row>
    <row r="79" spans="1:13" ht="9.75" customHeight="1" x14ac:dyDescent="0.25">
      <c r="A79" s="792" t="s">
        <v>148</v>
      </c>
      <c r="B79" s="793"/>
      <c r="C79" s="762"/>
      <c r="D79" s="762"/>
      <c r="E79" s="762"/>
      <c r="F79" s="762"/>
      <c r="G79" s="762"/>
      <c r="H79" s="762"/>
      <c r="I79" s="762"/>
      <c r="J79" s="762"/>
      <c r="K79" s="762"/>
      <c r="L79" s="762"/>
      <c r="M79" s="773"/>
    </row>
    <row r="80" spans="1:13" x14ac:dyDescent="0.25">
      <c r="A80" s="789" t="s">
        <v>172</v>
      </c>
      <c r="B80" s="791"/>
      <c r="C80" s="762"/>
      <c r="D80" s="762"/>
      <c r="E80" s="762"/>
      <c r="F80" s="762"/>
      <c r="G80" s="762"/>
      <c r="H80" s="762"/>
      <c r="I80" s="762"/>
      <c r="J80" s="762"/>
      <c r="K80" s="762"/>
      <c r="L80" s="762"/>
      <c r="M80" s="773"/>
    </row>
    <row r="81" spans="1:13" ht="11.25" hidden="1" customHeight="1" x14ac:dyDescent="0.25">
      <c r="A81" s="779"/>
      <c r="B81" s="780"/>
      <c r="C81" s="762"/>
      <c r="D81" s="762"/>
      <c r="E81" s="762"/>
      <c r="F81" s="762"/>
      <c r="G81" s="762"/>
      <c r="H81" s="762"/>
      <c r="I81" s="762"/>
      <c r="J81" s="762"/>
      <c r="K81" s="762"/>
      <c r="L81" s="762"/>
      <c r="M81" s="773"/>
    </row>
    <row r="82" spans="1:13" ht="15.75" thickBot="1" x14ac:dyDescent="0.3">
      <c r="A82" s="777" t="s">
        <v>195</v>
      </c>
      <c r="B82" s="778"/>
      <c r="C82" s="774"/>
      <c r="D82" s="774"/>
      <c r="E82" s="774"/>
      <c r="F82" s="774"/>
      <c r="G82" s="776" t="s">
        <v>196</v>
      </c>
      <c r="H82" s="776"/>
      <c r="I82" s="776"/>
      <c r="J82" s="776"/>
      <c r="K82" s="280"/>
      <c r="L82" s="774"/>
      <c r="M82" s="775"/>
    </row>
  </sheetData>
  <mergeCells count="253">
    <mergeCell ref="A1:B2"/>
    <mergeCell ref="C1:I6"/>
    <mergeCell ref="J1:M2"/>
    <mergeCell ref="A3:B5"/>
    <mergeCell ref="J3:M6"/>
    <mergeCell ref="A6:B6"/>
    <mergeCell ref="A7:B8"/>
    <mergeCell ref="C7:F7"/>
    <mergeCell ref="G7:H7"/>
    <mergeCell ref="J7:M8"/>
    <mergeCell ref="A9:A11"/>
    <mergeCell ref="B9:D11"/>
    <mergeCell ref="E9:F11"/>
    <mergeCell ref="G9:J11"/>
    <mergeCell ref="K9:K11"/>
    <mergeCell ref="L9:M11"/>
    <mergeCell ref="B15:D15"/>
    <mergeCell ref="E15:F15"/>
    <mergeCell ref="G15:J15"/>
    <mergeCell ref="L15:M15"/>
    <mergeCell ref="B16:D16"/>
    <mergeCell ref="E16:F16"/>
    <mergeCell ref="G16:J16"/>
    <mergeCell ref="L16:M16"/>
    <mergeCell ref="B12:D12"/>
    <mergeCell ref="E12:F12"/>
    <mergeCell ref="G12:J12"/>
    <mergeCell ref="L12:M12"/>
    <mergeCell ref="B13:D14"/>
    <mergeCell ref="E13:F14"/>
    <mergeCell ref="G13:J14"/>
    <mergeCell ref="K13:K14"/>
    <mergeCell ref="L13:M14"/>
    <mergeCell ref="B20:D21"/>
    <mergeCell ref="E20:F21"/>
    <mergeCell ref="G20:J20"/>
    <mergeCell ref="K20:K21"/>
    <mergeCell ref="L20:M21"/>
    <mergeCell ref="G21:J21"/>
    <mergeCell ref="B17:D17"/>
    <mergeCell ref="E17:F17"/>
    <mergeCell ref="G17:J17"/>
    <mergeCell ref="L17:M17"/>
    <mergeCell ref="B18:D19"/>
    <mergeCell ref="E18:F19"/>
    <mergeCell ref="G18:J18"/>
    <mergeCell ref="K18:K19"/>
    <mergeCell ref="L18:M19"/>
    <mergeCell ref="G19:J19"/>
    <mergeCell ref="B24:D25"/>
    <mergeCell ref="E24:F25"/>
    <mergeCell ref="G24:J24"/>
    <mergeCell ref="K24:K25"/>
    <mergeCell ref="L24:M25"/>
    <mergeCell ref="G25:J25"/>
    <mergeCell ref="B22:D23"/>
    <mergeCell ref="E22:F23"/>
    <mergeCell ref="G22:J22"/>
    <mergeCell ref="L22:M22"/>
    <mergeCell ref="G23:J23"/>
    <mergeCell ref="L23:M23"/>
    <mergeCell ref="B28:D29"/>
    <mergeCell ref="E28:F29"/>
    <mergeCell ref="G28:J28"/>
    <mergeCell ref="K28:K29"/>
    <mergeCell ref="L28:M29"/>
    <mergeCell ref="G29:J29"/>
    <mergeCell ref="B26:D27"/>
    <mergeCell ref="E26:F27"/>
    <mergeCell ref="G26:J26"/>
    <mergeCell ref="K26:K27"/>
    <mergeCell ref="L26:M27"/>
    <mergeCell ref="G27:J27"/>
    <mergeCell ref="B32:D33"/>
    <mergeCell ref="E32:F33"/>
    <mergeCell ref="G32:J32"/>
    <mergeCell ref="K32:K33"/>
    <mergeCell ref="L32:M33"/>
    <mergeCell ref="G33:J33"/>
    <mergeCell ref="B30:D31"/>
    <mergeCell ref="E30:F31"/>
    <mergeCell ref="G30:J30"/>
    <mergeCell ref="K30:K31"/>
    <mergeCell ref="L30:M31"/>
    <mergeCell ref="G31:J31"/>
    <mergeCell ref="B36:D37"/>
    <mergeCell ref="E36:F37"/>
    <mergeCell ref="G36:J36"/>
    <mergeCell ref="K36:K37"/>
    <mergeCell ref="L36:M37"/>
    <mergeCell ref="G37:J37"/>
    <mergeCell ref="B34:D35"/>
    <mergeCell ref="E34:F35"/>
    <mergeCell ref="G34:J34"/>
    <mergeCell ref="K34:K35"/>
    <mergeCell ref="L34:M35"/>
    <mergeCell ref="G35:J35"/>
    <mergeCell ref="B41:D42"/>
    <mergeCell ref="E41:F42"/>
    <mergeCell ref="G41:J41"/>
    <mergeCell ref="K41:K42"/>
    <mergeCell ref="L41:M42"/>
    <mergeCell ref="G42:J42"/>
    <mergeCell ref="B38:D38"/>
    <mergeCell ref="E38:F38"/>
    <mergeCell ref="G38:J38"/>
    <mergeCell ref="L38:M38"/>
    <mergeCell ref="B39:D40"/>
    <mergeCell ref="E39:F40"/>
    <mergeCell ref="G39:J39"/>
    <mergeCell ref="K39:K40"/>
    <mergeCell ref="L39:M40"/>
    <mergeCell ref="G40:J40"/>
    <mergeCell ref="B45:D46"/>
    <mergeCell ref="E45:F46"/>
    <mergeCell ref="G45:J45"/>
    <mergeCell ref="K45:K46"/>
    <mergeCell ref="L45:M46"/>
    <mergeCell ref="G46:J46"/>
    <mergeCell ref="A43:A44"/>
    <mergeCell ref="B43:D44"/>
    <mergeCell ref="E43:F44"/>
    <mergeCell ref="G43:J44"/>
    <mergeCell ref="K43:K44"/>
    <mergeCell ref="L43:M44"/>
    <mergeCell ref="B47:D48"/>
    <mergeCell ref="E47:F48"/>
    <mergeCell ref="G47:J48"/>
    <mergeCell ref="K47:K48"/>
    <mergeCell ref="L47:M48"/>
    <mergeCell ref="B49:D50"/>
    <mergeCell ref="E49:F50"/>
    <mergeCell ref="G49:J50"/>
    <mergeCell ref="K49:K50"/>
    <mergeCell ref="L49:M50"/>
    <mergeCell ref="B51:D51"/>
    <mergeCell ref="E51:F51"/>
    <mergeCell ref="G51:J51"/>
    <mergeCell ref="L51:M51"/>
    <mergeCell ref="B52:D53"/>
    <mergeCell ref="E52:F53"/>
    <mergeCell ref="G52:J52"/>
    <mergeCell ref="K52:K53"/>
    <mergeCell ref="L52:M53"/>
    <mergeCell ref="G53:J53"/>
    <mergeCell ref="A61:B61"/>
    <mergeCell ref="A59:B59"/>
    <mergeCell ref="A56:B56"/>
    <mergeCell ref="A57:B57"/>
    <mergeCell ref="A58:B58"/>
    <mergeCell ref="A55:B55"/>
    <mergeCell ref="L54:M55"/>
    <mergeCell ref="L56:M57"/>
    <mergeCell ref="A54:B54"/>
    <mergeCell ref="K54:K55"/>
    <mergeCell ref="K56:K57"/>
    <mergeCell ref="G54:J54"/>
    <mergeCell ref="G55:J55"/>
    <mergeCell ref="G56:J56"/>
    <mergeCell ref="G57:J57"/>
    <mergeCell ref="C54:D55"/>
    <mergeCell ref="E54:F55"/>
    <mergeCell ref="C56:D57"/>
    <mergeCell ref="C58:D59"/>
    <mergeCell ref="C60:D61"/>
    <mergeCell ref="A60:B60"/>
    <mergeCell ref="E56:F57"/>
    <mergeCell ref="E58:F59"/>
    <mergeCell ref="E60:F61"/>
    <mergeCell ref="A77:B77"/>
    <mergeCell ref="A78:B78"/>
    <mergeCell ref="A74:B74"/>
    <mergeCell ref="A75:B75"/>
    <mergeCell ref="A72:B72"/>
    <mergeCell ref="A73:B73"/>
    <mergeCell ref="A71:B71"/>
    <mergeCell ref="A68:B68"/>
    <mergeCell ref="A64:B64"/>
    <mergeCell ref="A65:B65"/>
    <mergeCell ref="A66:B66"/>
    <mergeCell ref="L58:M59"/>
    <mergeCell ref="L60:M61"/>
    <mergeCell ref="L62:M63"/>
    <mergeCell ref="C64:D66"/>
    <mergeCell ref="E64:F66"/>
    <mergeCell ref="G64:J66"/>
    <mergeCell ref="L64:M66"/>
    <mergeCell ref="G63:J63"/>
    <mergeCell ref="K58:K59"/>
    <mergeCell ref="K60:K61"/>
    <mergeCell ref="K62:K63"/>
    <mergeCell ref="K64:K66"/>
    <mergeCell ref="G58:J58"/>
    <mergeCell ref="G59:J59"/>
    <mergeCell ref="G60:J60"/>
    <mergeCell ref="G61:J61"/>
    <mergeCell ref="G62:J62"/>
    <mergeCell ref="C62:D63"/>
    <mergeCell ref="A82:B82"/>
    <mergeCell ref="A81:B81"/>
    <mergeCell ref="A62:B63"/>
    <mergeCell ref="A69:B70"/>
    <mergeCell ref="A67:B67"/>
    <mergeCell ref="C67:D68"/>
    <mergeCell ref="E67:F68"/>
    <mergeCell ref="C69:D70"/>
    <mergeCell ref="C71:D72"/>
    <mergeCell ref="A80:B80"/>
    <mergeCell ref="C78:D79"/>
    <mergeCell ref="C73:D74"/>
    <mergeCell ref="E69:F70"/>
    <mergeCell ref="A79:B79"/>
    <mergeCell ref="A76:B76"/>
    <mergeCell ref="E62:F63"/>
    <mergeCell ref="C80:D81"/>
    <mergeCell ref="E78:F79"/>
    <mergeCell ref="E80:F81"/>
    <mergeCell ref="C82:D82"/>
    <mergeCell ref="E82:F82"/>
    <mergeCell ref="E71:F72"/>
    <mergeCell ref="E73:F74"/>
    <mergeCell ref="C75:D75"/>
    <mergeCell ref="L82:M82"/>
    <mergeCell ref="L75:M75"/>
    <mergeCell ref="L76:M76"/>
    <mergeCell ref="L77:M77"/>
    <mergeCell ref="K78:K79"/>
    <mergeCell ref="L78:M79"/>
    <mergeCell ref="K80:K81"/>
    <mergeCell ref="L80:M81"/>
    <mergeCell ref="G78:J79"/>
    <mergeCell ref="G80:J81"/>
    <mergeCell ref="G82:J82"/>
    <mergeCell ref="G75:J75"/>
    <mergeCell ref="C77:D77"/>
    <mergeCell ref="E76:F76"/>
    <mergeCell ref="E77:F77"/>
    <mergeCell ref="G77:J77"/>
    <mergeCell ref="G76:J76"/>
    <mergeCell ref="L67:M68"/>
    <mergeCell ref="K69:K70"/>
    <mergeCell ref="K71:K72"/>
    <mergeCell ref="K73:K74"/>
    <mergeCell ref="L69:M70"/>
    <mergeCell ref="L71:M72"/>
    <mergeCell ref="L73:M74"/>
    <mergeCell ref="E75:F75"/>
    <mergeCell ref="C76:D76"/>
    <mergeCell ref="G71:J72"/>
    <mergeCell ref="G73:J74"/>
    <mergeCell ref="K67:K68"/>
    <mergeCell ref="G67:J68"/>
    <mergeCell ref="G69:J70"/>
  </mergeCells>
  <pageMargins left="0.11811023622047245" right="0.11811023622047245" top="0.15748031496062992" bottom="0.35433070866141736" header="0" footer="0"/>
  <pageSetup paperSize="9" scale="75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1"/>
  <sheetViews>
    <sheetView topLeftCell="A28" workbookViewId="0">
      <selection activeCell="T41" sqref="T41"/>
    </sheetView>
  </sheetViews>
  <sheetFormatPr defaultRowHeight="15" x14ac:dyDescent="0.25"/>
  <cols>
    <col min="1" max="1" width="14.7109375" customWidth="1"/>
    <col min="2" max="2" width="6.85546875" customWidth="1"/>
    <col min="3" max="3" width="2.7109375" customWidth="1"/>
    <col min="4" max="4" width="5.28515625" customWidth="1"/>
    <col min="5" max="5" width="7.5703125" customWidth="1"/>
    <col min="6" max="6" width="6.140625" customWidth="1"/>
    <col min="7" max="7" width="6.5703125" customWidth="1"/>
    <col min="8" max="8" width="6.7109375" customWidth="1"/>
    <col min="9" max="9" width="5.7109375" customWidth="1"/>
    <col min="11" max="11" width="8.42578125" customWidth="1"/>
    <col min="12" max="12" width="3.5703125" customWidth="1"/>
    <col min="13" max="13" width="2.42578125" customWidth="1"/>
    <col min="14" max="14" width="2.85546875" customWidth="1"/>
    <col min="15" max="15" width="3" customWidth="1"/>
    <col min="17" max="17" width="9.140625" customWidth="1"/>
  </cols>
  <sheetData>
    <row r="2" spans="1:19" x14ac:dyDescent="0.25">
      <c r="A2" s="887" t="s">
        <v>197</v>
      </c>
      <c r="B2" s="914"/>
      <c r="C2" s="914"/>
      <c r="D2" s="914"/>
      <c r="E2" s="786"/>
      <c r="F2" s="1014" t="s">
        <v>198</v>
      </c>
      <c r="G2" s="1015"/>
      <c r="H2" s="1015"/>
      <c r="I2" s="1015"/>
      <c r="J2" s="1015"/>
      <c r="K2" s="1015"/>
      <c r="L2" s="1015"/>
      <c r="M2" s="1016"/>
      <c r="N2" s="96" t="s">
        <v>96</v>
      </c>
      <c r="O2" s="97"/>
      <c r="P2" s="97"/>
      <c r="Q2" s="97"/>
      <c r="R2" s="97"/>
      <c r="S2" s="98"/>
    </row>
    <row r="3" spans="1:19" x14ac:dyDescent="0.25">
      <c r="A3" s="1020"/>
      <c r="B3" s="1021"/>
      <c r="C3" s="1021"/>
      <c r="D3" s="1021"/>
      <c r="E3" s="984"/>
      <c r="F3" s="1017"/>
      <c r="G3" s="1018"/>
      <c r="H3" s="1018"/>
      <c r="I3" s="1018"/>
      <c r="J3" s="1018"/>
      <c r="K3" s="1018"/>
      <c r="L3" s="1018"/>
      <c r="M3" s="1019"/>
      <c r="N3" s="1020"/>
      <c r="O3" s="1021"/>
      <c r="P3" s="1021"/>
      <c r="Q3" s="1021"/>
      <c r="R3" s="1021"/>
      <c r="S3" s="984"/>
    </row>
    <row r="4" spans="1:19" x14ac:dyDescent="0.25">
      <c r="A4" s="1022"/>
      <c r="B4" s="1023"/>
      <c r="C4" s="1023"/>
      <c r="D4" s="1023"/>
      <c r="E4" s="986"/>
      <c r="F4" s="1017"/>
      <c r="G4" s="1018"/>
      <c r="H4" s="1018"/>
      <c r="I4" s="1018"/>
      <c r="J4" s="1018"/>
      <c r="K4" s="1018"/>
      <c r="L4" s="1018"/>
      <c r="M4" s="1019"/>
      <c r="N4" s="1020"/>
      <c r="O4" s="1021"/>
      <c r="P4" s="1021"/>
      <c r="Q4" s="1021"/>
      <c r="R4" s="1021"/>
      <c r="S4" s="984"/>
    </row>
    <row r="5" spans="1:19" x14ac:dyDescent="0.25">
      <c r="A5" s="1024"/>
      <c r="B5" s="1025"/>
      <c r="C5" s="1025"/>
      <c r="D5" s="1025"/>
      <c r="E5" s="988"/>
      <c r="F5" s="1017"/>
      <c r="G5" s="1018"/>
      <c r="H5" s="1018"/>
      <c r="I5" s="1018"/>
      <c r="J5" s="1018"/>
      <c r="K5" s="1018"/>
      <c r="L5" s="1018"/>
      <c r="M5" s="1019"/>
      <c r="N5" s="1020"/>
      <c r="O5" s="1021"/>
      <c r="P5" s="1021"/>
      <c r="Q5" s="1021"/>
      <c r="R5" s="1021"/>
      <c r="S5" s="984"/>
    </row>
    <row r="6" spans="1:19" x14ac:dyDescent="0.25">
      <c r="A6" s="887" t="s">
        <v>97</v>
      </c>
      <c r="B6" s="914"/>
      <c r="C6" s="914"/>
      <c r="D6" s="914"/>
      <c r="E6" s="786"/>
      <c r="F6" s="99"/>
      <c r="G6" s="100"/>
      <c r="H6" s="100"/>
      <c r="I6" s="100" t="s">
        <v>98</v>
      </c>
      <c r="J6" s="1029"/>
      <c r="K6" s="1029"/>
      <c r="L6" s="1029"/>
      <c r="M6" s="101" t="s">
        <v>99</v>
      </c>
      <c r="N6" s="1026"/>
      <c r="O6" s="1027"/>
      <c r="P6" s="1027"/>
      <c r="Q6" s="1027"/>
      <c r="R6" s="1027"/>
      <c r="S6" s="1028"/>
    </row>
    <row r="7" spans="1:19" x14ac:dyDescent="0.25">
      <c r="A7" s="1035"/>
      <c r="B7" s="1036"/>
      <c r="C7" s="1036"/>
      <c r="D7" s="1036"/>
      <c r="E7" s="1037"/>
      <c r="F7" s="102"/>
      <c r="G7" s="102"/>
      <c r="H7" s="102"/>
      <c r="I7" s="102"/>
      <c r="J7" s="102"/>
      <c r="K7" s="102"/>
      <c r="L7" s="102"/>
      <c r="M7" s="103"/>
      <c r="N7" s="104"/>
      <c r="O7" s="105"/>
      <c r="P7" s="105"/>
      <c r="Q7" s="105"/>
      <c r="R7" s="105"/>
      <c r="S7" s="106"/>
    </row>
    <row r="8" spans="1:19" ht="36.75" customHeight="1" x14ac:dyDescent="0.25">
      <c r="A8" s="1038" t="s">
        <v>101</v>
      </c>
      <c r="B8" s="1039"/>
      <c r="C8" s="1040"/>
      <c r="D8" s="1041" t="s">
        <v>102</v>
      </c>
      <c r="E8" s="1042"/>
      <c r="F8" s="1043"/>
      <c r="G8" s="1041" t="s">
        <v>199</v>
      </c>
      <c r="H8" s="1042"/>
      <c r="I8" s="1043"/>
      <c r="J8" s="1038" t="s">
        <v>104</v>
      </c>
      <c r="K8" s="1039"/>
      <c r="L8" s="1039"/>
      <c r="M8" s="1039"/>
      <c r="N8" s="1039"/>
      <c r="O8" s="1040"/>
      <c r="P8" s="1041" t="s">
        <v>200</v>
      </c>
      <c r="Q8" s="1043"/>
      <c r="R8" s="1041" t="s">
        <v>103</v>
      </c>
      <c r="S8" s="1043"/>
    </row>
    <row r="9" spans="1:19" x14ac:dyDescent="0.25">
      <c r="A9" s="107" t="s">
        <v>201</v>
      </c>
      <c r="B9" s="108"/>
      <c r="C9" s="109"/>
      <c r="D9" s="936" t="str">
        <f>IF(D10="","",D10)</f>
        <v/>
      </c>
      <c r="E9" s="937"/>
      <c r="F9" s="938"/>
      <c r="G9" s="936" t="str">
        <f>IF(G10="","",G10)</f>
        <v/>
      </c>
      <c r="H9" s="937"/>
      <c r="I9" s="938"/>
      <c r="J9" s="107" t="s">
        <v>133</v>
      </c>
      <c r="K9" s="108"/>
      <c r="L9" s="108"/>
      <c r="M9" s="108"/>
      <c r="N9" s="108"/>
      <c r="O9" s="108"/>
      <c r="P9" s="936" t="str">
        <f>IF(AND(P10="",P15="",P17=""),"",SUM(P10)+SUM(P15)+SUM(P17))</f>
        <v/>
      </c>
      <c r="Q9" s="938"/>
      <c r="R9" s="936" t="str">
        <f>IF(AND(R10="",R15="",R17=""),"",SUM(R10)+SUM(R15)+SUM(R17))</f>
        <v/>
      </c>
      <c r="S9" s="938"/>
    </row>
    <row r="10" spans="1:19" x14ac:dyDescent="0.25">
      <c r="A10" s="110" t="s">
        <v>202</v>
      </c>
      <c r="B10" s="108"/>
      <c r="C10" s="109"/>
      <c r="D10" s="1030" t="str">
        <f>IF(AND(D11="",D13=""),"",SUM(D11,D13))</f>
        <v/>
      </c>
      <c r="E10" s="1031"/>
      <c r="F10" s="1032"/>
      <c r="G10" s="1030" t="str">
        <f>IF(AND(G11="",G13=""),"",SUM(G11,G13))</f>
        <v/>
      </c>
      <c r="H10" s="1031"/>
      <c r="I10" s="1032"/>
      <c r="J10" s="110" t="s">
        <v>203</v>
      </c>
      <c r="K10" s="108"/>
      <c r="L10" s="108"/>
      <c r="M10" s="108"/>
      <c r="N10" s="108"/>
      <c r="O10" s="108"/>
      <c r="P10" s="1033" t="str">
        <f>IF(AND(P11="",P13=""),"",SUM(P11,P13))</f>
        <v/>
      </c>
      <c r="Q10" s="1034"/>
      <c r="R10" s="1033" t="str">
        <f>IF(AND(R11="",R13=""),"",SUM(R11,R13))</f>
        <v/>
      </c>
      <c r="S10" s="1034"/>
    </row>
    <row r="11" spans="1:19" x14ac:dyDescent="0.25">
      <c r="A11" s="111" t="s">
        <v>204</v>
      </c>
      <c r="B11" s="96"/>
      <c r="C11" s="112"/>
      <c r="D11" s="1044"/>
      <c r="E11" s="1045"/>
      <c r="F11" s="1046"/>
      <c r="G11" s="1044"/>
      <c r="H11" s="1045"/>
      <c r="I11" s="1046"/>
      <c r="J11" s="111" t="s">
        <v>205</v>
      </c>
      <c r="K11" s="96"/>
      <c r="L11" s="96"/>
      <c r="M11" s="96"/>
      <c r="N11" s="96"/>
      <c r="O11" s="96"/>
      <c r="P11" s="817"/>
      <c r="Q11" s="822"/>
      <c r="R11" s="817"/>
      <c r="S11" s="822"/>
    </row>
    <row r="12" spans="1:19" x14ac:dyDescent="0.25">
      <c r="A12" s="113" t="s">
        <v>206</v>
      </c>
      <c r="B12" s="114"/>
      <c r="C12" s="115"/>
      <c r="D12" s="1047"/>
      <c r="E12" s="1048"/>
      <c r="F12" s="1049"/>
      <c r="G12" s="1047"/>
      <c r="H12" s="1048"/>
      <c r="I12" s="1049"/>
      <c r="J12" s="113" t="s">
        <v>207</v>
      </c>
      <c r="K12" s="114"/>
      <c r="L12" s="114"/>
      <c r="M12" s="114"/>
      <c r="N12" s="114"/>
      <c r="O12" s="114"/>
      <c r="P12" s="843"/>
      <c r="Q12" s="845"/>
      <c r="R12" s="843"/>
      <c r="S12" s="845"/>
    </row>
    <row r="13" spans="1:19" x14ac:dyDescent="0.25">
      <c r="A13" s="111" t="s">
        <v>208</v>
      </c>
      <c r="B13" s="96"/>
      <c r="C13" s="112"/>
      <c r="D13" s="1044"/>
      <c r="E13" s="1045"/>
      <c r="F13" s="1046"/>
      <c r="G13" s="1044"/>
      <c r="H13" s="1045"/>
      <c r="I13" s="1046"/>
      <c r="J13" s="111" t="s">
        <v>209</v>
      </c>
      <c r="K13" s="96"/>
      <c r="L13" s="96"/>
      <c r="M13" s="96"/>
      <c r="N13" s="96"/>
      <c r="O13" s="96"/>
      <c r="P13" s="817"/>
      <c r="Q13" s="822"/>
      <c r="R13" s="817"/>
      <c r="S13" s="822"/>
    </row>
    <row r="14" spans="1:19" x14ac:dyDescent="0.25">
      <c r="A14" s="113" t="s">
        <v>210</v>
      </c>
      <c r="B14" s="114"/>
      <c r="C14" s="115"/>
      <c r="D14" s="1047"/>
      <c r="E14" s="1048"/>
      <c r="F14" s="1049"/>
      <c r="G14" s="1047"/>
      <c r="H14" s="1048"/>
      <c r="I14" s="1049"/>
      <c r="J14" s="113" t="s">
        <v>211</v>
      </c>
      <c r="K14" s="114"/>
      <c r="L14" s="114"/>
      <c r="M14" s="114"/>
      <c r="N14" s="114"/>
      <c r="O14" s="114"/>
      <c r="P14" s="843"/>
      <c r="Q14" s="845"/>
      <c r="R14" s="843"/>
      <c r="S14" s="845"/>
    </row>
    <row r="15" spans="1:19" x14ac:dyDescent="0.25">
      <c r="A15" s="116" t="s">
        <v>212</v>
      </c>
      <c r="B15" s="96"/>
      <c r="C15" s="112"/>
      <c r="D15" s="856" t="str">
        <f>IF(AND(D17="",D22="",D23=""),"",SUM(D17,D22,D23))</f>
        <v/>
      </c>
      <c r="E15" s="857"/>
      <c r="F15" s="858"/>
      <c r="G15" s="856" t="str">
        <f>IF(AND(G17="",G22="",G23=""),"",SUM(G17,G22,G23))</f>
        <v/>
      </c>
      <c r="H15" s="857"/>
      <c r="I15" s="858"/>
      <c r="J15" s="111" t="s">
        <v>144</v>
      </c>
      <c r="K15" s="96"/>
      <c r="L15" s="96"/>
      <c r="M15" s="96"/>
      <c r="N15" s="96"/>
      <c r="O15" s="96"/>
      <c r="P15" s="817"/>
      <c r="Q15" s="822"/>
      <c r="R15" s="817"/>
      <c r="S15" s="822"/>
    </row>
    <row r="16" spans="1:19" x14ac:dyDescent="0.25">
      <c r="A16" s="113"/>
      <c r="B16" s="114"/>
      <c r="C16" s="115"/>
      <c r="D16" s="898"/>
      <c r="E16" s="899"/>
      <c r="F16" s="900"/>
      <c r="G16" s="898"/>
      <c r="H16" s="899"/>
      <c r="I16" s="900"/>
      <c r="J16" s="113" t="s">
        <v>145</v>
      </c>
      <c r="K16" s="114"/>
      <c r="L16" s="114"/>
      <c r="M16" s="114"/>
      <c r="N16" s="114"/>
      <c r="O16" s="114"/>
      <c r="P16" s="843"/>
      <c r="Q16" s="845"/>
      <c r="R16" s="843"/>
      <c r="S16" s="845"/>
    </row>
    <row r="17" spans="1:19" x14ac:dyDescent="0.25">
      <c r="A17" s="110" t="s">
        <v>213</v>
      </c>
      <c r="B17" s="108"/>
      <c r="C17" s="109"/>
      <c r="D17" s="1030" t="str">
        <f>IF(AND(D18="",D20=""),"",SUM(D18,D20))</f>
        <v/>
      </c>
      <c r="E17" s="1031"/>
      <c r="F17" s="1032"/>
      <c r="G17" s="1030" t="str">
        <f>IF(AND(G18="",G20=""),"",SUM(G18,G20))</f>
        <v/>
      </c>
      <c r="H17" s="1031"/>
      <c r="I17" s="1032"/>
      <c r="J17" s="110" t="s">
        <v>214</v>
      </c>
      <c r="K17" s="108"/>
      <c r="L17" s="108"/>
      <c r="M17" s="108"/>
      <c r="N17" s="108"/>
      <c r="O17" s="108"/>
      <c r="P17" s="797"/>
      <c r="Q17" s="1050"/>
      <c r="R17" s="797"/>
      <c r="S17" s="1050"/>
    </row>
    <row r="18" spans="1:19" x14ac:dyDescent="0.25">
      <c r="A18" s="1051" t="s">
        <v>205</v>
      </c>
      <c r="B18" s="1052"/>
      <c r="C18" s="1053"/>
      <c r="D18" s="1044"/>
      <c r="E18" s="1045"/>
      <c r="F18" s="1046"/>
      <c r="G18" s="1044"/>
      <c r="H18" s="1045"/>
      <c r="I18" s="1046"/>
      <c r="J18" s="117" t="s">
        <v>215</v>
      </c>
      <c r="K18" s="96"/>
      <c r="L18" s="96"/>
      <c r="M18" s="96"/>
      <c r="N18" s="96"/>
      <c r="O18" s="96"/>
      <c r="P18" s="856" t="str">
        <f>IF(AND(P20="",P26="",P28="",P30="",P31=""),"",SUM(P20)+SUM(P26)+SUM(P28)+SUM(P30)+SUM(P31))</f>
        <v/>
      </c>
      <c r="Q18" s="858"/>
      <c r="R18" s="856" t="str">
        <f>IF(AND(R20="",R26="",R28="",R30="",R31=""),"",SUM(R20)+SUM(R26)+SUM(R28)+SUM(R30)+SUM(R31))</f>
        <v/>
      </c>
      <c r="S18" s="858"/>
    </row>
    <row r="19" spans="1:19" x14ac:dyDescent="0.25">
      <c r="A19" s="113" t="s">
        <v>207</v>
      </c>
      <c r="B19" s="114"/>
      <c r="C19" s="115"/>
      <c r="D19" s="1047"/>
      <c r="E19" s="1048"/>
      <c r="F19" s="1049"/>
      <c r="G19" s="1047"/>
      <c r="H19" s="1048"/>
      <c r="I19" s="1049"/>
      <c r="J19" s="113"/>
      <c r="K19" s="114"/>
      <c r="L19" s="114"/>
      <c r="M19" s="114"/>
      <c r="N19" s="114"/>
      <c r="O19" s="114"/>
      <c r="P19" s="1057"/>
      <c r="Q19" s="1058"/>
      <c r="R19" s="1057"/>
      <c r="S19" s="1058"/>
    </row>
    <row r="20" spans="1:19" x14ac:dyDescent="0.25">
      <c r="A20" s="1051" t="s">
        <v>209</v>
      </c>
      <c r="B20" s="1052"/>
      <c r="C20" s="1053"/>
      <c r="D20" s="1044"/>
      <c r="E20" s="1045"/>
      <c r="F20" s="1046"/>
      <c r="G20" s="1044"/>
      <c r="H20" s="1045"/>
      <c r="I20" s="1046"/>
      <c r="J20" s="111" t="s">
        <v>216</v>
      </c>
      <c r="K20" s="96"/>
      <c r="L20" s="96"/>
      <c r="M20" s="96"/>
      <c r="N20" s="96"/>
      <c r="O20" s="96"/>
      <c r="P20" s="798" t="str">
        <f>IF(AND(P22="",P23="",P25=""),"",SUM(P22,P23,P25))</f>
        <v/>
      </c>
      <c r="Q20" s="1054"/>
      <c r="R20" s="798" t="str">
        <f>IF(AND(R22="",R23="",R25=""),"",SUM(R22,R23,R25))</f>
        <v/>
      </c>
      <c r="S20" s="1054"/>
    </row>
    <row r="21" spans="1:19" x14ac:dyDescent="0.25">
      <c r="A21" s="113" t="s">
        <v>211</v>
      </c>
      <c r="B21" s="114"/>
      <c r="C21" s="115"/>
      <c r="D21" s="1047"/>
      <c r="E21" s="1048"/>
      <c r="F21" s="1049"/>
      <c r="G21" s="1047"/>
      <c r="H21" s="1048"/>
      <c r="I21" s="1049"/>
      <c r="J21" s="113" t="s">
        <v>217</v>
      </c>
      <c r="K21" s="114"/>
      <c r="L21" s="114"/>
      <c r="M21" s="114"/>
      <c r="N21" s="114"/>
      <c r="O21" s="114"/>
      <c r="P21" s="1055"/>
      <c r="Q21" s="1056"/>
      <c r="R21" s="1055"/>
      <c r="S21" s="1056"/>
    </row>
    <row r="22" spans="1:19" x14ac:dyDescent="0.25">
      <c r="A22" s="118" t="s">
        <v>177</v>
      </c>
      <c r="B22" s="96"/>
      <c r="C22" s="112"/>
      <c r="D22" s="1044"/>
      <c r="E22" s="1045"/>
      <c r="F22" s="1046"/>
      <c r="G22" s="1044"/>
      <c r="H22" s="1045"/>
      <c r="I22" s="1046"/>
      <c r="J22" s="118" t="s">
        <v>218</v>
      </c>
      <c r="K22" s="96"/>
      <c r="L22" s="96"/>
      <c r="M22" s="96"/>
      <c r="N22" s="96"/>
      <c r="O22" s="96"/>
      <c r="P22" s="817"/>
      <c r="Q22" s="822"/>
      <c r="R22" s="817"/>
      <c r="S22" s="822"/>
    </row>
    <row r="23" spans="1:19" x14ac:dyDescent="0.25">
      <c r="A23" s="111" t="s">
        <v>219</v>
      </c>
      <c r="B23" s="96"/>
      <c r="C23" s="112"/>
      <c r="D23" s="1044"/>
      <c r="E23" s="1045"/>
      <c r="F23" s="1046"/>
      <c r="G23" s="1044"/>
      <c r="H23" s="1045"/>
      <c r="I23" s="1046"/>
      <c r="J23" s="111" t="s">
        <v>220</v>
      </c>
      <c r="K23" s="96"/>
      <c r="L23" s="96"/>
      <c r="M23" s="96"/>
      <c r="N23" s="96"/>
      <c r="O23" s="96"/>
      <c r="P23" s="817"/>
      <c r="Q23" s="822"/>
      <c r="R23" s="817"/>
      <c r="S23" s="822"/>
    </row>
    <row r="24" spans="1:19" x14ac:dyDescent="0.25">
      <c r="A24" s="113" t="s">
        <v>221</v>
      </c>
      <c r="B24" s="114"/>
      <c r="C24" s="115"/>
      <c r="D24" s="1047"/>
      <c r="E24" s="1048"/>
      <c r="F24" s="1049"/>
      <c r="G24" s="1047"/>
      <c r="H24" s="1048"/>
      <c r="I24" s="1049"/>
      <c r="J24" s="113"/>
      <c r="K24" s="114"/>
      <c r="L24" s="114"/>
      <c r="M24" s="114"/>
      <c r="N24" s="114"/>
      <c r="O24" s="114"/>
      <c r="P24" s="843"/>
      <c r="Q24" s="845"/>
      <c r="R24" s="843"/>
      <c r="S24" s="845"/>
    </row>
    <row r="25" spans="1:19" x14ac:dyDescent="0.25">
      <c r="A25" s="1062"/>
      <c r="B25" s="1063"/>
      <c r="C25" s="1064"/>
      <c r="D25" s="1065"/>
      <c r="E25" s="1066"/>
      <c r="F25" s="1067"/>
      <c r="G25" s="1065"/>
      <c r="H25" s="1066"/>
      <c r="I25" s="1067"/>
      <c r="J25" s="118" t="s">
        <v>222</v>
      </c>
      <c r="K25" s="96"/>
      <c r="L25" s="96"/>
      <c r="M25" s="96"/>
      <c r="N25" s="96"/>
      <c r="O25" s="96"/>
      <c r="P25" s="817"/>
      <c r="Q25" s="822"/>
      <c r="R25" s="817"/>
      <c r="S25" s="822"/>
    </row>
    <row r="26" spans="1:19" x14ac:dyDescent="0.25">
      <c r="A26" s="1068"/>
      <c r="B26" s="824"/>
      <c r="C26" s="825"/>
      <c r="D26" s="1065"/>
      <c r="E26" s="1066"/>
      <c r="F26" s="1067"/>
      <c r="G26" s="1065"/>
      <c r="H26" s="1066"/>
      <c r="I26" s="1067"/>
      <c r="J26" s="111" t="s">
        <v>223</v>
      </c>
      <c r="K26" s="96"/>
      <c r="L26" s="96"/>
      <c r="M26" s="96"/>
      <c r="N26" s="96"/>
      <c r="O26" s="96"/>
      <c r="P26" s="817"/>
      <c r="Q26" s="822"/>
      <c r="R26" s="817"/>
      <c r="S26" s="822"/>
    </row>
    <row r="27" spans="1:19" x14ac:dyDescent="0.25">
      <c r="A27" s="1059"/>
      <c r="B27" s="1060"/>
      <c r="C27" s="1061"/>
      <c r="D27" s="1069"/>
      <c r="E27" s="1070"/>
      <c r="F27" s="1071"/>
      <c r="G27" s="1069"/>
      <c r="H27" s="1070"/>
      <c r="I27" s="1071"/>
      <c r="J27" s="113" t="s">
        <v>224</v>
      </c>
      <c r="K27" s="114"/>
      <c r="L27" s="114"/>
      <c r="M27" s="114"/>
      <c r="N27" s="114"/>
      <c r="O27" s="114"/>
      <c r="P27" s="843"/>
      <c r="Q27" s="845"/>
      <c r="R27" s="843"/>
      <c r="S27" s="845"/>
    </row>
    <row r="28" spans="1:19" x14ac:dyDescent="0.25">
      <c r="A28" s="823"/>
      <c r="B28" s="824"/>
      <c r="C28" s="825"/>
      <c r="D28" s="1065"/>
      <c r="E28" s="1066"/>
      <c r="F28" s="1067"/>
      <c r="G28" s="1065"/>
      <c r="H28" s="1066"/>
      <c r="I28" s="1067"/>
      <c r="J28" s="111" t="s">
        <v>225</v>
      </c>
      <c r="K28" s="96"/>
      <c r="L28" s="96"/>
      <c r="M28" s="96"/>
      <c r="N28" s="96"/>
      <c r="O28" s="96"/>
      <c r="P28" s="817"/>
      <c r="Q28" s="822"/>
      <c r="R28" s="817"/>
      <c r="S28" s="822"/>
    </row>
    <row r="29" spans="1:19" x14ac:dyDescent="0.25">
      <c r="A29" s="1059"/>
      <c r="B29" s="1060"/>
      <c r="C29" s="1061"/>
      <c r="D29" s="1069"/>
      <c r="E29" s="1070"/>
      <c r="F29" s="1071"/>
      <c r="G29" s="1069"/>
      <c r="H29" s="1070"/>
      <c r="I29" s="1071"/>
      <c r="J29" s="113" t="s">
        <v>226</v>
      </c>
      <c r="K29" s="114"/>
      <c r="L29" s="114"/>
      <c r="M29" s="114"/>
      <c r="N29" s="114"/>
      <c r="O29" s="114"/>
      <c r="P29" s="843"/>
      <c r="Q29" s="845"/>
      <c r="R29" s="843"/>
      <c r="S29" s="845"/>
    </row>
    <row r="30" spans="1:19" x14ac:dyDescent="0.25">
      <c r="A30" s="1062"/>
      <c r="B30" s="1063"/>
      <c r="C30" s="1064"/>
      <c r="D30" s="1065"/>
      <c r="E30" s="1066"/>
      <c r="F30" s="1067"/>
      <c r="G30" s="1065"/>
      <c r="H30" s="1066"/>
      <c r="I30" s="1067"/>
      <c r="J30" s="118" t="s">
        <v>227</v>
      </c>
      <c r="K30" s="96"/>
      <c r="L30" s="96"/>
      <c r="M30" s="96"/>
      <c r="N30" s="96"/>
      <c r="O30" s="96"/>
      <c r="P30" s="817"/>
      <c r="Q30" s="822"/>
      <c r="R30" s="817"/>
      <c r="S30" s="822"/>
    </row>
    <row r="31" spans="1:19" x14ac:dyDescent="0.25">
      <c r="A31" s="1072"/>
      <c r="B31" s="1073"/>
      <c r="C31" s="1074"/>
      <c r="D31" s="1065"/>
      <c r="E31" s="1075"/>
      <c r="F31" s="1076"/>
      <c r="G31" s="1065"/>
      <c r="H31" s="1075"/>
      <c r="I31" s="1076"/>
      <c r="J31" s="111" t="s">
        <v>228</v>
      </c>
      <c r="K31" s="96"/>
      <c r="L31" s="96"/>
      <c r="M31" s="96"/>
      <c r="N31" s="96"/>
      <c r="O31" s="96"/>
      <c r="P31" s="817"/>
      <c r="Q31" s="822"/>
      <c r="R31" s="817"/>
      <c r="S31" s="822"/>
    </row>
    <row r="32" spans="1:19" x14ac:dyDescent="0.25">
      <c r="A32" s="1081"/>
      <c r="B32" s="1082"/>
      <c r="C32" s="1083"/>
      <c r="D32" s="1077"/>
      <c r="E32" s="1078"/>
      <c r="F32" s="1079"/>
      <c r="G32" s="1077"/>
      <c r="H32" s="1078"/>
      <c r="I32" s="1079"/>
      <c r="J32" s="119" t="s">
        <v>229</v>
      </c>
      <c r="K32" s="114"/>
      <c r="L32" s="114"/>
      <c r="M32" s="114"/>
      <c r="N32" s="114"/>
      <c r="O32" s="114"/>
      <c r="P32" s="843"/>
      <c r="Q32" s="845"/>
      <c r="R32" s="843"/>
      <c r="S32" s="845"/>
    </row>
    <row r="33" spans="1:19" ht="40.5" customHeight="1" x14ac:dyDescent="0.25">
      <c r="A33" s="969" t="s">
        <v>230</v>
      </c>
      <c r="B33" s="1084"/>
      <c r="C33" s="1085"/>
      <c r="D33" s="1086"/>
      <c r="E33" s="1087"/>
      <c r="F33" s="1088"/>
      <c r="G33" s="1086"/>
      <c r="H33" s="1087"/>
      <c r="I33" s="1088"/>
      <c r="J33" s="969" t="s">
        <v>231</v>
      </c>
      <c r="K33" s="944"/>
      <c r="L33" s="944"/>
      <c r="M33" s="944"/>
      <c r="N33" s="944"/>
      <c r="O33" s="945"/>
      <c r="P33" s="1086"/>
      <c r="Q33" s="1088"/>
      <c r="R33" s="1086"/>
      <c r="S33" s="1088"/>
    </row>
    <row r="34" spans="1:19" x14ac:dyDescent="0.25">
      <c r="A34" s="107" t="s">
        <v>195</v>
      </c>
      <c r="B34" s="108"/>
      <c r="C34" s="109"/>
      <c r="D34" s="936" t="str">
        <f>IF(AND(D9="",D15="",D33=""),"",SUM(D9)+SUM(D15)+SUM(D33))</f>
        <v/>
      </c>
      <c r="E34" s="937"/>
      <c r="F34" s="938"/>
      <c r="G34" s="936" t="str">
        <f>IF(AND(G9="",G15="",G33=""),"",SUM(G9)+SUM(G15)+SUM(G33))</f>
        <v/>
      </c>
      <c r="H34" s="937"/>
      <c r="I34" s="938"/>
      <c r="J34" s="107" t="s">
        <v>232</v>
      </c>
      <c r="K34" s="108"/>
      <c r="L34" s="108"/>
      <c r="M34" s="108"/>
      <c r="N34" s="108"/>
      <c r="O34" s="108"/>
      <c r="P34" s="936" t="str">
        <f>IF(AND(P9="",P18="",P33=""),"",SUM(P9)+SUM(P18)+SUM(P33))</f>
        <v/>
      </c>
      <c r="Q34" s="938"/>
      <c r="R34" s="936" t="str">
        <f>IF(AND(R9="",R18="",R33=""),"",SUM(R9)+SUM(R18)+SUM(R33))</f>
        <v/>
      </c>
      <c r="S34" s="938"/>
    </row>
    <row r="35" spans="1:19" x14ac:dyDescent="0.25">
      <c r="A35" s="72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</row>
    <row r="36" spans="1:19" x14ac:dyDescent="0.25">
      <c r="A36" s="120"/>
      <c r="B36" s="1080"/>
      <c r="C36" s="1080"/>
      <c r="D36" s="1080"/>
      <c r="E36" s="1080"/>
      <c r="F36" s="1080"/>
      <c r="G36" s="1080"/>
      <c r="H36" s="1080"/>
      <c r="I36" s="1080"/>
      <c r="J36" s="1080"/>
      <c r="K36" s="1080"/>
      <c r="L36" s="1080"/>
      <c r="M36" s="1080"/>
      <c r="N36" s="1080"/>
      <c r="O36" s="1080"/>
      <c r="P36" s="1080"/>
      <c r="Q36" s="1080"/>
      <c r="R36" s="1080"/>
      <c r="S36" s="1080"/>
    </row>
    <row r="37" spans="1:19" x14ac:dyDescent="0.25">
      <c r="A37" s="1006"/>
      <c r="B37" s="1006"/>
      <c r="C37" s="1006"/>
      <c r="D37" s="1006"/>
      <c r="E37" s="122"/>
      <c r="F37" s="122"/>
      <c r="G37" s="122"/>
      <c r="H37" s="1006"/>
      <c r="I37" s="1006"/>
      <c r="J37" s="1006"/>
      <c r="K37" s="1006"/>
      <c r="L37" s="122"/>
      <c r="M37" s="122"/>
      <c r="N37" s="122"/>
      <c r="O37" s="102"/>
      <c r="P37" s="1006"/>
      <c r="Q37" s="1007"/>
      <c r="R37" s="1007"/>
      <c r="S37" s="1007"/>
    </row>
    <row r="38" spans="1:19" ht="15.75" x14ac:dyDescent="0.25">
      <c r="A38" s="1089" t="s">
        <v>233</v>
      </c>
      <c r="B38" s="1090"/>
      <c r="C38" s="1090"/>
      <c r="D38" s="1090"/>
      <c r="E38" s="123"/>
      <c r="F38" s="123"/>
      <c r="G38" s="123"/>
      <c r="H38" s="1089" t="s">
        <v>234</v>
      </c>
      <c r="I38" s="1089"/>
      <c r="J38" s="1089"/>
      <c r="K38" s="1089"/>
      <c r="L38" s="123"/>
      <c r="M38" s="123"/>
      <c r="N38" s="123"/>
      <c r="O38" s="124"/>
      <c r="P38" s="1089" t="s">
        <v>235</v>
      </c>
      <c r="Q38" s="1089"/>
      <c r="R38" s="1089"/>
      <c r="S38" s="1089"/>
    </row>
    <row r="39" spans="1:19" x14ac:dyDescent="0.25">
      <c r="A39" s="125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</row>
    <row r="40" spans="1:19" x14ac:dyDescent="0.25">
      <c r="A40" s="125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</row>
    <row r="41" spans="1:19" x14ac:dyDescent="0.25">
      <c r="A41" s="125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</row>
  </sheetData>
  <mergeCells count="100">
    <mergeCell ref="A37:D37"/>
    <mergeCell ref="H37:K37"/>
    <mergeCell ref="P37:S37"/>
    <mergeCell ref="A38:D38"/>
    <mergeCell ref="H38:K38"/>
    <mergeCell ref="P38:S38"/>
    <mergeCell ref="R30:S30"/>
    <mergeCell ref="B36:S36"/>
    <mergeCell ref="A32:C32"/>
    <mergeCell ref="A33:C33"/>
    <mergeCell ref="D33:F33"/>
    <mergeCell ref="G33:I33"/>
    <mergeCell ref="J33:O33"/>
    <mergeCell ref="P33:Q33"/>
    <mergeCell ref="R33:S33"/>
    <mergeCell ref="D34:F34"/>
    <mergeCell ref="G34:I34"/>
    <mergeCell ref="P34:Q34"/>
    <mergeCell ref="R34:S34"/>
    <mergeCell ref="R31:S32"/>
    <mergeCell ref="P28:Q29"/>
    <mergeCell ref="A31:C31"/>
    <mergeCell ref="D31:F32"/>
    <mergeCell ref="G31:I32"/>
    <mergeCell ref="P31:Q32"/>
    <mergeCell ref="A30:C30"/>
    <mergeCell ref="D30:F30"/>
    <mergeCell ref="G30:I30"/>
    <mergeCell ref="P30:Q30"/>
    <mergeCell ref="R28:S29"/>
    <mergeCell ref="A29:C29"/>
    <mergeCell ref="A25:C25"/>
    <mergeCell ref="D25:F25"/>
    <mergeCell ref="G25:I25"/>
    <mergeCell ref="P25:Q25"/>
    <mergeCell ref="R25:S25"/>
    <mergeCell ref="A26:C26"/>
    <mergeCell ref="D26:F27"/>
    <mergeCell ref="G26:I27"/>
    <mergeCell ref="P26:Q27"/>
    <mergeCell ref="R26:S27"/>
    <mergeCell ref="A27:C27"/>
    <mergeCell ref="A28:C28"/>
    <mergeCell ref="D28:F29"/>
    <mergeCell ref="G28:I29"/>
    <mergeCell ref="D22:F22"/>
    <mergeCell ref="G22:I22"/>
    <mergeCell ref="P22:Q22"/>
    <mergeCell ref="R22:S22"/>
    <mergeCell ref="D23:F24"/>
    <mergeCell ref="G23:I24"/>
    <mergeCell ref="P23:Q24"/>
    <mergeCell ref="R23:S24"/>
    <mergeCell ref="A18:C18"/>
    <mergeCell ref="D18:F19"/>
    <mergeCell ref="G18:I19"/>
    <mergeCell ref="P18:Q19"/>
    <mergeCell ref="R18:S19"/>
    <mergeCell ref="A20:C20"/>
    <mergeCell ref="D20:F21"/>
    <mergeCell ref="G20:I21"/>
    <mergeCell ref="P20:Q21"/>
    <mergeCell ref="R20:S21"/>
    <mergeCell ref="D15:F16"/>
    <mergeCell ref="G15:I16"/>
    <mergeCell ref="P15:Q16"/>
    <mergeCell ref="R15:S16"/>
    <mergeCell ref="D17:F17"/>
    <mergeCell ref="G17:I17"/>
    <mergeCell ref="P17:Q17"/>
    <mergeCell ref="R17:S17"/>
    <mergeCell ref="D11:F12"/>
    <mergeCell ref="G11:I12"/>
    <mergeCell ref="P11:Q12"/>
    <mergeCell ref="R11:S12"/>
    <mergeCell ref="D13:F14"/>
    <mergeCell ref="G13:I14"/>
    <mergeCell ref="P13:Q14"/>
    <mergeCell ref="R13:S14"/>
    <mergeCell ref="D10:F10"/>
    <mergeCell ref="G10:I10"/>
    <mergeCell ref="P10:Q10"/>
    <mergeCell ref="R10:S10"/>
    <mergeCell ref="A7:E7"/>
    <mergeCell ref="A8:C8"/>
    <mergeCell ref="D8:F8"/>
    <mergeCell ref="G8:I8"/>
    <mergeCell ref="J8:O8"/>
    <mergeCell ref="P8:Q8"/>
    <mergeCell ref="R8:S8"/>
    <mergeCell ref="D9:F9"/>
    <mergeCell ref="G9:I9"/>
    <mergeCell ref="P9:Q9"/>
    <mergeCell ref="R9:S9"/>
    <mergeCell ref="A2:E2"/>
    <mergeCell ref="F2:M5"/>
    <mergeCell ref="A3:E5"/>
    <mergeCell ref="N3:S6"/>
    <mergeCell ref="A6:E6"/>
    <mergeCell ref="J6:L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5"/>
  <sheetViews>
    <sheetView topLeftCell="A28" workbookViewId="0">
      <selection activeCell="P39" sqref="P39"/>
    </sheetView>
  </sheetViews>
  <sheetFormatPr defaultRowHeight="15" x14ac:dyDescent="0.25"/>
  <cols>
    <col min="1" max="1" width="24.140625" customWidth="1"/>
    <col min="2" max="2" width="7" customWidth="1"/>
    <col min="3" max="3" width="5.28515625" customWidth="1"/>
    <col min="4" max="4" width="6.7109375" customWidth="1"/>
    <col min="8" max="9" width="4.5703125" customWidth="1"/>
    <col min="11" max="11" width="17.5703125" customWidth="1"/>
  </cols>
  <sheetData>
    <row r="2" spans="1:13" x14ac:dyDescent="0.25">
      <c r="A2" s="118" t="s">
        <v>197</v>
      </c>
      <c r="B2" s="98"/>
      <c r="C2" s="1014" t="s">
        <v>236</v>
      </c>
      <c r="D2" s="1015"/>
      <c r="E2" s="1015"/>
      <c r="F2" s="1015"/>
      <c r="G2" s="1015"/>
      <c r="H2" s="1015"/>
      <c r="I2" s="1016"/>
      <c r="J2" s="871" t="s">
        <v>96</v>
      </c>
      <c r="K2" s="872"/>
      <c r="L2" s="872"/>
      <c r="M2" s="873"/>
    </row>
    <row r="3" spans="1:13" x14ac:dyDescent="0.25">
      <c r="A3" s="1103"/>
      <c r="B3" s="1104"/>
      <c r="C3" s="1100"/>
      <c r="D3" s="1101"/>
      <c r="E3" s="1101"/>
      <c r="F3" s="1101"/>
      <c r="G3" s="1101"/>
      <c r="H3" s="1101"/>
      <c r="I3" s="1102"/>
      <c r="J3" s="1103"/>
      <c r="K3" s="1109"/>
      <c r="L3" s="1109"/>
      <c r="M3" s="1104"/>
    </row>
    <row r="4" spans="1:13" x14ac:dyDescent="0.25">
      <c r="A4" s="1105"/>
      <c r="B4" s="1106"/>
      <c r="C4" s="1100"/>
      <c r="D4" s="1101"/>
      <c r="E4" s="1101"/>
      <c r="F4" s="1101"/>
      <c r="G4" s="1101"/>
      <c r="H4" s="1101"/>
      <c r="I4" s="1102"/>
      <c r="J4" s="1103"/>
      <c r="K4" s="1109"/>
      <c r="L4" s="1109"/>
      <c r="M4" s="1104"/>
    </row>
    <row r="5" spans="1:13" x14ac:dyDescent="0.25">
      <c r="A5" s="1107"/>
      <c r="B5" s="1108"/>
      <c r="C5" s="1100"/>
      <c r="D5" s="1101"/>
      <c r="E5" s="1101"/>
      <c r="F5" s="1101"/>
      <c r="G5" s="1101"/>
      <c r="H5" s="1101"/>
      <c r="I5" s="1102"/>
      <c r="J5" s="1103"/>
      <c r="K5" s="1109"/>
      <c r="L5" s="1109"/>
      <c r="M5" s="1104"/>
    </row>
    <row r="6" spans="1:13" x14ac:dyDescent="0.25">
      <c r="A6" s="118" t="s">
        <v>97</v>
      </c>
      <c r="B6" s="98"/>
      <c r="C6" s="1110" t="s">
        <v>98</v>
      </c>
      <c r="D6" s="1111"/>
      <c r="E6" s="1111"/>
      <c r="F6" s="1111"/>
      <c r="G6" s="1112"/>
      <c r="H6" s="1112"/>
      <c r="I6" s="126" t="s">
        <v>99</v>
      </c>
      <c r="J6" s="1103"/>
      <c r="K6" s="1109"/>
      <c r="L6" s="1109"/>
      <c r="M6" s="1104"/>
    </row>
    <row r="7" spans="1:13" x14ac:dyDescent="0.25">
      <c r="A7" s="1035"/>
      <c r="B7" s="1091"/>
      <c r="C7" s="73"/>
      <c r="D7" s="74"/>
      <c r="E7" s="74"/>
      <c r="F7" s="74"/>
      <c r="G7" s="74"/>
      <c r="H7" s="74"/>
      <c r="I7" s="127" t="s">
        <v>237</v>
      </c>
      <c r="J7" s="1092"/>
      <c r="K7" s="1093"/>
      <c r="L7" s="1093"/>
      <c r="M7" s="1094"/>
    </row>
    <row r="8" spans="1:13" x14ac:dyDescent="0.25">
      <c r="A8" s="1095" t="s">
        <v>101</v>
      </c>
      <c r="B8" s="953" t="s">
        <v>102</v>
      </c>
      <c r="C8" s="954"/>
      <c r="D8" s="955"/>
      <c r="E8" s="953" t="s">
        <v>103</v>
      </c>
      <c r="F8" s="955"/>
      <c r="G8" s="962" t="s">
        <v>104</v>
      </c>
      <c r="H8" s="954"/>
      <c r="I8" s="954"/>
      <c r="J8" s="1097"/>
      <c r="K8" s="1098" t="s">
        <v>102</v>
      </c>
      <c r="L8" s="1099" t="s">
        <v>103</v>
      </c>
      <c r="M8" s="1097"/>
    </row>
    <row r="9" spans="1:13" x14ac:dyDescent="0.25">
      <c r="A9" s="964"/>
      <c r="B9" s="956"/>
      <c r="C9" s="1096"/>
      <c r="D9" s="958"/>
      <c r="E9" s="956"/>
      <c r="F9" s="958"/>
      <c r="G9" s="956"/>
      <c r="H9" s="1096"/>
      <c r="I9" s="1096"/>
      <c r="J9" s="958"/>
      <c r="K9" s="964"/>
      <c r="L9" s="956"/>
      <c r="M9" s="958"/>
    </row>
    <row r="10" spans="1:13" x14ac:dyDescent="0.25">
      <c r="A10" s="965"/>
      <c r="B10" s="959"/>
      <c r="C10" s="960"/>
      <c r="D10" s="961"/>
      <c r="E10" s="959"/>
      <c r="F10" s="961"/>
      <c r="G10" s="959"/>
      <c r="H10" s="960"/>
      <c r="I10" s="960"/>
      <c r="J10" s="961"/>
      <c r="K10" s="965"/>
      <c r="L10" s="959"/>
      <c r="M10" s="961"/>
    </row>
    <row r="11" spans="1:13" x14ac:dyDescent="0.25">
      <c r="A11" s="78" t="s">
        <v>105</v>
      </c>
      <c r="B11" s="936" t="str">
        <f>IF(AND(B12="",B14="",B16="",B27="",B34="",B36=""),"",SUM(B12,B14,B16,B27,B34,B36))</f>
        <v/>
      </c>
      <c r="C11" s="1117"/>
      <c r="D11" s="1118"/>
      <c r="E11" s="936" t="str">
        <f>IF(AND(E12="",E14="",E16="",E27="",E34="",E36=""),"",SUM(E12,E14,E16,E27,E34,E36))</f>
        <v/>
      </c>
      <c r="F11" s="1118"/>
      <c r="G11" s="943" t="s">
        <v>107</v>
      </c>
      <c r="H11" s="944"/>
      <c r="I11" s="944"/>
      <c r="J11" s="945"/>
      <c r="K11" s="128" t="str">
        <f>IF(AND(K12="",K14="",K16="",K17="",K22="",K29="",K30=""),"",SUM(K12,K14,K16,K17,K22,K29,K30))</f>
        <v/>
      </c>
      <c r="L11" s="936" t="str">
        <f>IF(AND(L12="",L14="",L16="",L17="",L22="",L29="",L30=""),"",SUM(L12,L14,L16,L17,L22,L29,L30))</f>
        <v/>
      </c>
      <c r="M11" s="1118"/>
    </row>
    <row r="12" spans="1:13" x14ac:dyDescent="0.25">
      <c r="A12" s="81" t="s">
        <v>108</v>
      </c>
      <c r="B12" s="826"/>
      <c r="C12" s="882"/>
      <c r="D12" s="883"/>
      <c r="E12" s="826"/>
      <c r="F12" s="883"/>
      <c r="G12" s="913" t="s">
        <v>238</v>
      </c>
      <c r="H12" s="921"/>
      <c r="I12" s="921"/>
      <c r="J12" s="791"/>
      <c r="K12" s="852"/>
      <c r="L12" s="826"/>
      <c r="M12" s="883"/>
    </row>
    <row r="13" spans="1:13" x14ac:dyDescent="0.25">
      <c r="A13" s="83" t="s">
        <v>110</v>
      </c>
      <c r="B13" s="884"/>
      <c r="C13" s="885"/>
      <c r="D13" s="886"/>
      <c r="E13" s="884"/>
      <c r="F13" s="886"/>
      <c r="G13" s="1119"/>
      <c r="H13" s="1120"/>
      <c r="I13" s="1120"/>
      <c r="J13" s="1121"/>
      <c r="K13" s="948"/>
      <c r="L13" s="884"/>
      <c r="M13" s="886"/>
    </row>
    <row r="14" spans="1:13" x14ac:dyDescent="0.25">
      <c r="A14" s="81" t="s">
        <v>239</v>
      </c>
      <c r="B14" s="826"/>
      <c r="C14" s="882"/>
      <c r="D14" s="883"/>
      <c r="E14" s="826"/>
      <c r="F14" s="882"/>
      <c r="G14" s="913" t="s">
        <v>240</v>
      </c>
      <c r="H14" s="921"/>
      <c r="I14" s="921"/>
      <c r="J14" s="791"/>
      <c r="K14" s="852"/>
      <c r="L14" s="826"/>
      <c r="M14" s="883"/>
    </row>
    <row r="15" spans="1:13" x14ac:dyDescent="0.25">
      <c r="A15" s="92" t="s">
        <v>241</v>
      </c>
      <c r="B15" s="884"/>
      <c r="C15" s="885"/>
      <c r="D15" s="886"/>
      <c r="E15" s="884"/>
      <c r="F15" s="885"/>
      <c r="G15" s="1114" t="s">
        <v>229</v>
      </c>
      <c r="H15" s="1115"/>
      <c r="I15" s="1115"/>
      <c r="J15" s="1116"/>
      <c r="K15" s="1113"/>
      <c r="L15" s="884"/>
      <c r="M15" s="886"/>
    </row>
    <row r="16" spans="1:13" x14ac:dyDescent="0.25">
      <c r="A16" s="78" t="s">
        <v>242</v>
      </c>
      <c r="B16" s="936" t="str">
        <f>IF(AND(B17="",B19="",B21="",B22="",B24=""),"",SUM(B17,B19,B21,B22,B24))</f>
        <v/>
      </c>
      <c r="C16" s="1117"/>
      <c r="D16" s="1118"/>
      <c r="E16" s="936" t="str">
        <f>IF(AND(E17="",E19="",E21="",E22="",E24=""),"",SUM(E17,E19,E21,E22,E24))</f>
        <v/>
      </c>
      <c r="F16" s="1118"/>
      <c r="G16" s="943" t="s">
        <v>243</v>
      </c>
      <c r="H16" s="944"/>
      <c r="I16" s="944"/>
      <c r="J16" s="945"/>
      <c r="K16" s="84"/>
      <c r="L16" s="1086"/>
      <c r="M16" s="1123"/>
    </row>
    <row r="17" spans="1:13" x14ac:dyDescent="0.25">
      <c r="A17" s="87" t="s">
        <v>115</v>
      </c>
      <c r="B17" s="817"/>
      <c r="C17" s="818"/>
      <c r="D17" s="828"/>
      <c r="E17" s="817"/>
      <c r="F17" s="828"/>
      <c r="G17" s="913" t="s">
        <v>244</v>
      </c>
      <c r="H17" s="921"/>
      <c r="I17" s="921"/>
      <c r="J17" s="791"/>
      <c r="K17" s="915" t="str">
        <f>IF(AND(K19="",K21=""),"",SUM(K19,K21))</f>
        <v/>
      </c>
      <c r="L17" s="856" t="str">
        <f>IF(AND(L19="",L21=""),"",SUM(L19,L21))</f>
        <v/>
      </c>
      <c r="M17" s="1125"/>
    </row>
    <row r="18" spans="1:13" x14ac:dyDescent="0.25">
      <c r="A18" s="86"/>
      <c r="B18" s="819"/>
      <c r="C18" s="820"/>
      <c r="D18" s="829"/>
      <c r="E18" s="819"/>
      <c r="F18" s="829"/>
      <c r="G18" s="1128" t="s">
        <v>245</v>
      </c>
      <c r="H18" s="1129"/>
      <c r="I18" s="1129"/>
      <c r="J18" s="1130"/>
      <c r="K18" s="1124"/>
      <c r="L18" s="1126"/>
      <c r="M18" s="1127"/>
    </row>
    <row r="19" spans="1:13" x14ac:dyDescent="0.25">
      <c r="A19" s="87" t="s">
        <v>121</v>
      </c>
      <c r="B19" s="817"/>
      <c r="C19" s="818"/>
      <c r="D19" s="828"/>
      <c r="E19" s="817"/>
      <c r="F19" s="828"/>
      <c r="G19" s="896" t="s">
        <v>246</v>
      </c>
      <c r="H19" s="893"/>
      <c r="I19" s="893"/>
      <c r="J19" s="894"/>
      <c r="K19" s="839"/>
      <c r="L19" s="817"/>
      <c r="M19" s="828"/>
    </row>
    <row r="20" spans="1:13" x14ac:dyDescent="0.25">
      <c r="A20" s="88" t="s">
        <v>123</v>
      </c>
      <c r="B20" s="830"/>
      <c r="C20" s="1122"/>
      <c r="D20" s="832"/>
      <c r="E20" s="830"/>
      <c r="F20" s="832"/>
      <c r="G20" s="919"/>
      <c r="H20" s="947"/>
      <c r="I20" s="947"/>
      <c r="J20" s="780"/>
      <c r="K20" s="840"/>
      <c r="L20" s="830"/>
      <c r="M20" s="832"/>
    </row>
    <row r="21" spans="1:13" x14ac:dyDescent="0.25">
      <c r="A21" s="87" t="s">
        <v>247</v>
      </c>
      <c r="B21" s="817"/>
      <c r="C21" s="818"/>
      <c r="D21" s="828"/>
      <c r="E21" s="817"/>
      <c r="F21" s="818"/>
      <c r="G21" s="887" t="s">
        <v>248</v>
      </c>
      <c r="H21" s="888"/>
      <c r="I21" s="888"/>
      <c r="J21" s="889"/>
      <c r="K21" s="95" t="str">
        <f>IF(AND(K22="",K24=""),"",SUM(K22,K24))</f>
        <v/>
      </c>
      <c r="L21" s="798" t="str">
        <f>IF(AND(L22="",L24=""),"",SUM(L22,L24))</f>
        <v/>
      </c>
      <c r="M21" s="806"/>
    </row>
    <row r="22" spans="1:13" x14ac:dyDescent="0.25">
      <c r="A22" s="87" t="s">
        <v>249</v>
      </c>
      <c r="B22" s="817"/>
      <c r="C22" s="818"/>
      <c r="D22" s="828"/>
      <c r="E22" s="817"/>
      <c r="F22" s="828"/>
      <c r="G22" s="913" t="s">
        <v>250</v>
      </c>
      <c r="H22" s="921"/>
      <c r="I22" s="921"/>
      <c r="J22" s="791"/>
      <c r="K22" s="915" t="str">
        <f>IF(AND(K24="",K27=""),"",SUM(K24,K27))</f>
        <v/>
      </c>
      <c r="L22" s="856" t="str">
        <f>IF(AND(L24="",L27=""),"",SUM(L24,L27))</f>
        <v/>
      </c>
      <c r="M22" s="1125"/>
    </row>
    <row r="23" spans="1:13" x14ac:dyDescent="0.25">
      <c r="A23" s="86" t="s">
        <v>137</v>
      </c>
      <c r="B23" s="819"/>
      <c r="C23" s="820"/>
      <c r="D23" s="829"/>
      <c r="E23" s="819"/>
      <c r="F23" s="829"/>
      <c r="G23" s="928" t="s">
        <v>251</v>
      </c>
      <c r="H23" s="929"/>
      <c r="I23" s="929"/>
      <c r="J23" s="930"/>
      <c r="K23" s="1124"/>
      <c r="L23" s="1126"/>
      <c r="M23" s="1127"/>
    </row>
    <row r="24" spans="1:13" x14ac:dyDescent="0.25">
      <c r="A24" s="89" t="s">
        <v>252</v>
      </c>
      <c r="B24" s="817"/>
      <c r="C24" s="818"/>
      <c r="D24" s="828"/>
      <c r="E24" s="817"/>
      <c r="F24" s="828"/>
      <c r="G24" s="1051" t="s">
        <v>246</v>
      </c>
      <c r="H24" s="1052"/>
      <c r="I24" s="1052"/>
      <c r="J24" s="1053"/>
      <c r="K24" s="839"/>
      <c r="L24" s="817"/>
      <c r="M24" s="828"/>
    </row>
    <row r="25" spans="1:13" x14ac:dyDescent="0.25">
      <c r="A25" s="88" t="s">
        <v>253</v>
      </c>
      <c r="B25" s="830"/>
      <c r="C25" s="1122"/>
      <c r="D25" s="832"/>
      <c r="E25" s="830"/>
      <c r="F25" s="832"/>
      <c r="G25" s="928"/>
      <c r="H25" s="929"/>
      <c r="I25" s="929"/>
      <c r="J25" s="930"/>
      <c r="K25" s="840"/>
      <c r="L25" s="830"/>
      <c r="M25" s="832"/>
    </row>
    <row r="26" spans="1:13" x14ac:dyDescent="0.25">
      <c r="A26" s="129" t="s">
        <v>254</v>
      </c>
      <c r="B26" s="819"/>
      <c r="C26" s="820"/>
      <c r="D26" s="829"/>
      <c r="E26" s="819"/>
      <c r="F26" s="829"/>
      <c r="G26" s="919"/>
      <c r="H26" s="947"/>
      <c r="I26" s="947"/>
      <c r="J26" s="780"/>
      <c r="K26" s="904"/>
      <c r="L26" s="819"/>
      <c r="M26" s="829"/>
    </row>
    <row r="27" spans="1:13" x14ac:dyDescent="0.25">
      <c r="A27" s="81" t="s">
        <v>255</v>
      </c>
      <c r="B27" s="856" t="str">
        <f>IF(AND(B29="",B30="",B32=""),"",SUM(B29,B30,B32))</f>
        <v/>
      </c>
      <c r="C27" s="1131"/>
      <c r="D27" s="1125"/>
      <c r="E27" s="856" t="str">
        <f>IF(AND(E29="",E30="",E32=""),"",SUM(E29,E30,E32))</f>
        <v/>
      </c>
      <c r="F27" s="1125"/>
      <c r="G27" s="1051" t="s">
        <v>248</v>
      </c>
      <c r="H27" s="1052"/>
      <c r="I27" s="1052"/>
      <c r="J27" s="1053"/>
      <c r="K27" s="839"/>
      <c r="L27" s="817"/>
      <c r="M27" s="828"/>
    </row>
    <row r="28" spans="1:13" x14ac:dyDescent="0.25">
      <c r="A28" s="130" t="s">
        <v>184</v>
      </c>
      <c r="B28" s="1126"/>
      <c r="C28" s="1132"/>
      <c r="D28" s="1127"/>
      <c r="E28" s="1126"/>
      <c r="F28" s="1127"/>
      <c r="G28" s="1119"/>
      <c r="H28" s="1120"/>
      <c r="I28" s="1120"/>
      <c r="J28" s="1121"/>
      <c r="K28" s="904"/>
      <c r="L28" s="819"/>
      <c r="M28" s="829"/>
    </row>
    <row r="29" spans="1:13" x14ac:dyDescent="0.25">
      <c r="A29" s="131" t="s">
        <v>256</v>
      </c>
      <c r="B29" s="797"/>
      <c r="C29" s="1136"/>
      <c r="D29" s="1137"/>
      <c r="E29" s="797"/>
      <c r="F29" s="1137"/>
      <c r="G29" s="913" t="s">
        <v>257</v>
      </c>
      <c r="H29" s="921"/>
      <c r="I29" s="921"/>
      <c r="J29" s="791"/>
      <c r="K29" s="132"/>
      <c r="L29" s="1086"/>
      <c r="M29" s="1123"/>
    </row>
    <row r="30" spans="1:13" x14ac:dyDescent="0.25">
      <c r="A30" s="87" t="s">
        <v>258</v>
      </c>
      <c r="B30" s="817"/>
      <c r="C30" s="818"/>
      <c r="D30" s="828"/>
      <c r="E30" s="817"/>
      <c r="F30" s="828"/>
      <c r="G30" s="913" t="s">
        <v>259</v>
      </c>
      <c r="H30" s="921"/>
      <c r="I30" s="921"/>
      <c r="J30" s="921"/>
      <c r="K30" s="915" t="str">
        <f>IF(AND(K32="",K34=""),"",SUM(K32,K34))</f>
        <v/>
      </c>
      <c r="L30" s="856" t="str">
        <f>IF(AND(L32="",L34=""),"",SUM(L32,L34))</f>
        <v/>
      </c>
      <c r="M30" s="1125"/>
    </row>
    <row r="31" spans="1:13" x14ac:dyDescent="0.25">
      <c r="A31" s="88" t="s">
        <v>134</v>
      </c>
      <c r="B31" s="830"/>
      <c r="C31" s="1122"/>
      <c r="D31" s="832"/>
      <c r="E31" s="830"/>
      <c r="F31" s="832"/>
      <c r="G31" s="919"/>
      <c r="H31" s="947"/>
      <c r="I31" s="947"/>
      <c r="J31" s="780"/>
      <c r="K31" s="1133"/>
      <c r="L31" s="1134"/>
      <c r="M31" s="1135"/>
    </row>
    <row r="32" spans="1:13" x14ac:dyDescent="0.25">
      <c r="A32" s="89" t="s">
        <v>260</v>
      </c>
      <c r="B32" s="817"/>
      <c r="C32" s="818"/>
      <c r="D32" s="828"/>
      <c r="E32" s="817"/>
      <c r="F32" s="818"/>
      <c r="G32" s="913" t="s">
        <v>261</v>
      </c>
      <c r="H32" s="921"/>
      <c r="I32" s="921"/>
      <c r="J32" s="791"/>
      <c r="K32" s="915" t="str">
        <f>IF(AND(K34="",K36=""),"",SUM(K34,K36))</f>
        <v/>
      </c>
      <c r="L32" s="856" t="str">
        <f>IF(AND(L34="",L36=""),"",SUM(L34,L36))</f>
        <v/>
      </c>
      <c r="M32" s="1125"/>
    </row>
    <row r="33" spans="1:13" x14ac:dyDescent="0.25">
      <c r="A33" s="88"/>
      <c r="B33" s="830"/>
      <c r="C33" s="831"/>
      <c r="D33" s="832"/>
      <c r="E33" s="830"/>
      <c r="F33" s="831"/>
      <c r="G33" s="919" t="s">
        <v>134</v>
      </c>
      <c r="H33" s="947"/>
      <c r="I33" s="947"/>
      <c r="J33" s="780"/>
      <c r="K33" s="1133"/>
      <c r="L33" s="1134"/>
      <c r="M33" s="1135"/>
    </row>
    <row r="34" spans="1:13" x14ac:dyDescent="0.25">
      <c r="A34" s="81" t="s">
        <v>262</v>
      </c>
      <c r="B34" s="826"/>
      <c r="C34" s="882"/>
      <c r="D34" s="883"/>
      <c r="E34" s="826"/>
      <c r="F34" s="883"/>
      <c r="G34" s="1139" t="s">
        <v>263</v>
      </c>
      <c r="H34" s="1140"/>
      <c r="I34" s="1140"/>
      <c r="J34" s="1141"/>
      <c r="K34" s="852"/>
      <c r="L34" s="826"/>
      <c r="M34" s="883"/>
    </row>
    <row r="35" spans="1:13" x14ac:dyDescent="0.25">
      <c r="A35" s="130" t="s">
        <v>134</v>
      </c>
      <c r="B35" s="884"/>
      <c r="C35" s="885"/>
      <c r="D35" s="886"/>
      <c r="E35" s="884"/>
      <c r="F35" s="886"/>
      <c r="G35" s="1114" t="s">
        <v>134</v>
      </c>
      <c r="H35" s="1115"/>
      <c r="I35" s="1115"/>
      <c r="J35" s="1116"/>
      <c r="K35" s="948"/>
      <c r="L35" s="906"/>
      <c r="M35" s="908"/>
    </row>
    <row r="36" spans="1:13" x14ac:dyDescent="0.25">
      <c r="A36" s="81" t="s">
        <v>264</v>
      </c>
      <c r="B36" s="826"/>
      <c r="C36" s="882"/>
      <c r="D36" s="883"/>
      <c r="E36" s="826"/>
      <c r="F36" s="883"/>
      <c r="G36" s="913" t="s">
        <v>265</v>
      </c>
      <c r="H36" s="921"/>
      <c r="I36" s="921"/>
      <c r="J36" s="791"/>
      <c r="K36" s="915" t="str">
        <f>IF(AND(K38="",K40="",K42="",K44=""),"",SUM(K38,K40,K42,K44))</f>
        <v/>
      </c>
      <c r="L36" s="856" t="str">
        <f>IF(AND(L38="",L40="",L42="",L44=""),"",SUM(L38,L40,L42,L44))</f>
        <v/>
      </c>
      <c r="M36" s="1125"/>
    </row>
    <row r="37" spans="1:13" x14ac:dyDescent="0.25">
      <c r="A37" s="94" t="s">
        <v>124</v>
      </c>
      <c r="B37" s="906"/>
      <c r="C37" s="1138"/>
      <c r="D37" s="908"/>
      <c r="E37" s="906"/>
      <c r="F37" s="908"/>
      <c r="G37" s="1128" t="s">
        <v>134</v>
      </c>
      <c r="H37" s="1129"/>
      <c r="I37" s="1129"/>
      <c r="J37" s="1130"/>
      <c r="K37" s="1133"/>
      <c r="L37" s="1134"/>
      <c r="M37" s="1135"/>
    </row>
    <row r="38" spans="1:13" x14ac:dyDescent="0.25">
      <c r="A38" s="81" t="s">
        <v>161</v>
      </c>
      <c r="B38" s="856" t="str">
        <f>IF(AND(B40="",B42="",B44="",B46="",B47=""),"",SUM(B40,B42,B44,B46,B47))</f>
        <v/>
      </c>
      <c r="C38" s="1131"/>
      <c r="D38" s="1125"/>
      <c r="E38" s="856" t="str">
        <f>IF(AND(E40="",E42="",E44="",E46="",E47=""),"",SUM(E40,E42,E44,E46,E47))</f>
        <v/>
      </c>
      <c r="F38" s="1125"/>
      <c r="G38" s="913" t="s">
        <v>266</v>
      </c>
      <c r="H38" s="921"/>
      <c r="I38" s="921"/>
      <c r="J38" s="791"/>
      <c r="K38" s="915" t="str">
        <f>IF(AND(K40="",K42="",K44="",K46=""),"",SUM(K40,K42,K44,K46))</f>
        <v/>
      </c>
      <c r="L38" s="856" t="str">
        <f>IF(AND(L40="",L42="",L44="",L46=""),"",SUM(L40,L42,L44,L46))</f>
        <v/>
      </c>
      <c r="M38" s="1125"/>
    </row>
    <row r="39" spans="1:13" x14ac:dyDescent="0.25">
      <c r="A39" s="92"/>
      <c r="B39" s="1134"/>
      <c r="C39" s="1142"/>
      <c r="D39" s="1135"/>
      <c r="E39" s="1134"/>
      <c r="F39" s="1135"/>
      <c r="G39" s="1114" t="s">
        <v>267</v>
      </c>
      <c r="H39" s="1115"/>
      <c r="I39" s="1115"/>
      <c r="J39" s="1116"/>
      <c r="K39" s="1133"/>
      <c r="L39" s="1134"/>
      <c r="M39" s="1135"/>
    </row>
    <row r="40" spans="1:13" x14ac:dyDescent="0.25">
      <c r="A40" s="81" t="s">
        <v>163</v>
      </c>
      <c r="B40" s="826"/>
      <c r="C40" s="882"/>
      <c r="D40" s="883"/>
      <c r="E40" s="826"/>
      <c r="F40" s="883"/>
      <c r="G40" s="913" t="s">
        <v>263</v>
      </c>
      <c r="H40" s="921"/>
      <c r="I40" s="921"/>
      <c r="J40" s="791"/>
      <c r="K40" s="852"/>
      <c r="L40" s="826"/>
      <c r="M40" s="883"/>
    </row>
    <row r="41" spans="1:13" x14ac:dyDescent="0.25">
      <c r="A41" s="92"/>
      <c r="B41" s="906"/>
      <c r="C41" s="1138"/>
      <c r="D41" s="908"/>
      <c r="E41" s="906"/>
      <c r="F41" s="908"/>
      <c r="G41" s="1114" t="s">
        <v>138</v>
      </c>
      <c r="H41" s="1115"/>
      <c r="I41" s="1115"/>
      <c r="J41" s="1116"/>
      <c r="K41" s="948"/>
      <c r="L41" s="906"/>
      <c r="M41" s="908"/>
    </row>
    <row r="42" spans="1:13" x14ac:dyDescent="0.25">
      <c r="A42" s="81" t="s">
        <v>268</v>
      </c>
      <c r="B42" s="826"/>
      <c r="C42" s="882"/>
      <c r="D42" s="883"/>
      <c r="E42" s="826"/>
      <c r="F42" s="883"/>
      <c r="G42" s="913" t="s">
        <v>265</v>
      </c>
      <c r="H42" s="921"/>
      <c r="I42" s="921"/>
      <c r="J42" s="791"/>
      <c r="K42" s="852"/>
      <c r="L42" s="826"/>
      <c r="M42" s="883"/>
    </row>
    <row r="43" spans="1:13" x14ac:dyDescent="0.25">
      <c r="A43" s="92"/>
      <c r="B43" s="906"/>
      <c r="C43" s="1138"/>
      <c r="D43" s="908"/>
      <c r="E43" s="906"/>
      <c r="F43" s="908"/>
      <c r="G43" s="1128" t="s">
        <v>138</v>
      </c>
      <c r="H43" s="1129"/>
      <c r="I43" s="1129"/>
      <c r="J43" s="1130"/>
      <c r="K43" s="948"/>
      <c r="L43" s="906"/>
      <c r="M43" s="908"/>
    </row>
    <row r="44" spans="1:13" x14ac:dyDescent="0.25">
      <c r="A44" s="81" t="s">
        <v>269</v>
      </c>
      <c r="B44" s="826"/>
      <c r="C44" s="882"/>
      <c r="D44" s="883"/>
      <c r="E44" s="826"/>
      <c r="F44" s="883"/>
      <c r="G44" s="913" t="s">
        <v>169</v>
      </c>
      <c r="H44" s="921"/>
      <c r="I44" s="921"/>
      <c r="J44" s="791"/>
      <c r="K44" s="852"/>
      <c r="L44" s="826"/>
      <c r="M44" s="883"/>
    </row>
    <row r="45" spans="1:13" x14ac:dyDescent="0.25">
      <c r="A45" s="94" t="s">
        <v>138</v>
      </c>
      <c r="B45" s="906"/>
      <c r="C45" s="1138"/>
      <c r="D45" s="908"/>
      <c r="E45" s="906"/>
      <c r="F45" s="908"/>
      <c r="G45" s="1128"/>
      <c r="H45" s="1129"/>
      <c r="I45" s="1129"/>
      <c r="J45" s="1130"/>
      <c r="K45" s="948"/>
      <c r="L45" s="906"/>
      <c r="M45" s="908"/>
    </row>
    <row r="46" spans="1:13" x14ac:dyDescent="0.25">
      <c r="A46" s="81" t="s">
        <v>270</v>
      </c>
      <c r="B46" s="826"/>
      <c r="C46" s="882"/>
      <c r="D46" s="883"/>
      <c r="E46" s="826"/>
      <c r="F46" s="883"/>
      <c r="G46" s="913" t="s">
        <v>271</v>
      </c>
      <c r="H46" s="921"/>
      <c r="I46" s="921"/>
      <c r="J46" s="791"/>
      <c r="K46" s="90"/>
      <c r="L46" s="826"/>
      <c r="M46" s="883"/>
    </row>
    <row r="47" spans="1:13" x14ac:dyDescent="0.25">
      <c r="A47" s="81" t="s">
        <v>272</v>
      </c>
      <c r="B47" s="826"/>
      <c r="C47" s="882"/>
      <c r="D47" s="883"/>
      <c r="E47" s="826"/>
      <c r="F47" s="883"/>
      <c r="G47" s="913" t="s">
        <v>273</v>
      </c>
      <c r="H47" s="921"/>
      <c r="I47" s="921"/>
      <c r="J47" s="791"/>
      <c r="K47" s="852"/>
      <c r="L47" s="826"/>
      <c r="M47" s="883"/>
    </row>
    <row r="48" spans="1:13" x14ac:dyDescent="0.25">
      <c r="A48" s="94" t="s">
        <v>274</v>
      </c>
      <c r="B48" s="906"/>
      <c r="C48" s="907"/>
      <c r="D48" s="908"/>
      <c r="E48" s="906"/>
      <c r="F48" s="908"/>
      <c r="G48" s="1128" t="s">
        <v>194</v>
      </c>
      <c r="H48" s="1129"/>
      <c r="I48" s="1129"/>
      <c r="J48" s="1130"/>
      <c r="K48" s="948"/>
      <c r="L48" s="906"/>
      <c r="M48" s="908"/>
    </row>
    <row r="49" spans="1:13" x14ac:dyDescent="0.25">
      <c r="A49" s="81" t="s">
        <v>275</v>
      </c>
      <c r="B49" s="826"/>
      <c r="C49" s="882"/>
      <c r="D49" s="883"/>
      <c r="E49" s="826"/>
      <c r="F49" s="883"/>
      <c r="G49" s="1143" t="s">
        <v>276</v>
      </c>
      <c r="H49" s="1144"/>
      <c r="I49" s="1144"/>
      <c r="J49" s="1145"/>
      <c r="K49" s="852"/>
      <c r="L49" s="826"/>
      <c r="M49" s="883"/>
    </row>
    <row r="50" spans="1:13" x14ac:dyDescent="0.25">
      <c r="A50" s="130" t="s">
        <v>194</v>
      </c>
      <c r="B50" s="884"/>
      <c r="C50" s="885"/>
      <c r="D50" s="886"/>
      <c r="E50" s="884"/>
      <c r="F50" s="886"/>
      <c r="G50" s="1146" t="s">
        <v>277</v>
      </c>
      <c r="H50" s="1147"/>
      <c r="I50" s="1147"/>
      <c r="J50" s="1148"/>
      <c r="K50" s="1113"/>
      <c r="L50" s="884"/>
      <c r="M50" s="886"/>
    </row>
    <row r="51" spans="1:13" x14ac:dyDescent="0.25">
      <c r="A51" s="78" t="s">
        <v>195</v>
      </c>
      <c r="B51" s="936" t="str">
        <f>IF(AND(B11="",B38="",B49=""),"",SUM(B11)+SUM(B38)+SUM(B49))</f>
        <v/>
      </c>
      <c r="C51" s="1117"/>
      <c r="D51" s="1118"/>
      <c r="E51" s="936" t="str">
        <f>IF(AND(E11="",E38="",E49=""),"",SUM(E11)+SUM(E38)+SUM(E49))</f>
        <v/>
      </c>
      <c r="F51" s="1118"/>
      <c r="G51" s="943" t="s">
        <v>232</v>
      </c>
      <c r="H51" s="944"/>
      <c r="I51" s="944"/>
      <c r="J51" s="944"/>
      <c r="K51" s="128" t="str">
        <f>IF(AND(K11="",K32="",K38="",K47="",K49=""),"",SUM(K11)+SUM(K32)+SUM(K38)+SUM(K47)+SUM(K49))</f>
        <v/>
      </c>
      <c r="L51" s="936" t="str">
        <f>IF(AND(L11="",L32="",L38="",L47="",L49=""),"",SUM(L11)+SUM(L32)+SUM(L38)+SUM(L47)+SUM(L49))</f>
        <v/>
      </c>
      <c r="M51" s="1118"/>
    </row>
    <row r="52" spans="1:13" ht="30.75" customHeight="1" x14ac:dyDescent="0.25">
      <c r="A52" s="133"/>
      <c r="B52" s="122"/>
      <c r="C52" s="1152"/>
      <c r="D52" s="1152"/>
      <c r="E52" s="1152"/>
      <c r="F52" s="1152"/>
      <c r="G52" s="1152"/>
      <c r="H52" s="122"/>
      <c r="I52" s="1152"/>
      <c r="J52" s="1152"/>
      <c r="K52" s="1152"/>
      <c r="L52" s="1153"/>
      <c r="M52" s="122"/>
    </row>
    <row r="53" spans="1:13" x14ac:dyDescent="0.25">
      <c r="A53" s="134" t="s">
        <v>278</v>
      </c>
      <c r="B53" s="123"/>
      <c r="C53" s="1149" t="s">
        <v>234</v>
      </c>
      <c r="D53" s="1149"/>
      <c r="E53" s="1149"/>
      <c r="F53" s="1149"/>
      <c r="G53" s="1149"/>
      <c r="H53" s="123"/>
      <c r="I53" s="1149" t="s">
        <v>235</v>
      </c>
      <c r="J53" s="1149"/>
      <c r="K53" s="1149"/>
      <c r="L53" s="1150"/>
      <c r="M53" s="122"/>
    </row>
    <row r="54" spans="1:13" x14ac:dyDescent="0.25">
      <c r="A54" s="124"/>
      <c r="B54" s="123"/>
      <c r="C54" s="135"/>
      <c r="D54" s="135"/>
      <c r="E54" s="135"/>
      <c r="F54" s="135"/>
      <c r="G54" s="135"/>
      <c r="H54" s="123"/>
      <c r="I54" s="135"/>
      <c r="J54" s="135"/>
      <c r="K54" s="135"/>
      <c r="L54" s="136"/>
      <c r="M54" s="122"/>
    </row>
    <row r="55" spans="1:13" x14ac:dyDescent="0.25">
      <c r="A55" s="1151" t="s">
        <v>279</v>
      </c>
      <c r="B55" s="1151"/>
      <c r="C55" s="1151"/>
      <c r="D55" s="1151"/>
      <c r="E55" s="1151"/>
      <c r="F55" s="1151"/>
      <c r="G55" s="1151"/>
      <c r="H55" s="1151"/>
      <c r="I55" s="1151"/>
      <c r="J55" s="1151"/>
      <c r="K55" s="1151"/>
      <c r="L55" s="1151"/>
      <c r="M55" s="1151"/>
    </row>
  </sheetData>
  <mergeCells count="146">
    <mergeCell ref="C53:G53"/>
    <mergeCell ref="I53:L53"/>
    <mergeCell ref="A55:M55"/>
    <mergeCell ref="B51:D51"/>
    <mergeCell ref="E51:F51"/>
    <mergeCell ref="G51:J51"/>
    <mergeCell ref="L51:M51"/>
    <mergeCell ref="C52:G52"/>
    <mergeCell ref="I52:L52"/>
    <mergeCell ref="B49:D50"/>
    <mergeCell ref="E49:F50"/>
    <mergeCell ref="G49:J49"/>
    <mergeCell ref="K49:K50"/>
    <mergeCell ref="L49:M50"/>
    <mergeCell ref="G50:J50"/>
    <mergeCell ref="B46:D46"/>
    <mergeCell ref="E46:F46"/>
    <mergeCell ref="G46:J46"/>
    <mergeCell ref="L46:M46"/>
    <mergeCell ref="B47:D48"/>
    <mergeCell ref="E47:F48"/>
    <mergeCell ref="G47:J47"/>
    <mergeCell ref="K47:K48"/>
    <mergeCell ref="L47:M48"/>
    <mergeCell ref="G48:J48"/>
    <mergeCell ref="B44:D45"/>
    <mergeCell ref="E44:F45"/>
    <mergeCell ref="G44:J44"/>
    <mergeCell ref="K44:K45"/>
    <mergeCell ref="L44:M45"/>
    <mergeCell ref="G45:J45"/>
    <mergeCell ref="B42:D43"/>
    <mergeCell ref="E42:F43"/>
    <mergeCell ref="G42:J42"/>
    <mergeCell ref="K42:K43"/>
    <mergeCell ref="L42:M43"/>
    <mergeCell ref="G43:J43"/>
    <mergeCell ref="B40:D41"/>
    <mergeCell ref="E40:F41"/>
    <mergeCell ref="G40:J40"/>
    <mergeCell ref="K40:K41"/>
    <mergeCell ref="L40:M41"/>
    <mergeCell ref="G41:J41"/>
    <mergeCell ref="B38:D39"/>
    <mergeCell ref="E38:F39"/>
    <mergeCell ref="G38:J38"/>
    <mergeCell ref="K38:K39"/>
    <mergeCell ref="L38:M39"/>
    <mergeCell ref="G39:J39"/>
    <mergeCell ref="B36:D37"/>
    <mergeCell ref="E36:F37"/>
    <mergeCell ref="G36:J36"/>
    <mergeCell ref="K36:K37"/>
    <mergeCell ref="L36:M37"/>
    <mergeCell ref="G37:J37"/>
    <mergeCell ref="B34:D35"/>
    <mergeCell ref="E34:F35"/>
    <mergeCell ref="G34:J34"/>
    <mergeCell ref="K34:K35"/>
    <mergeCell ref="L34:M35"/>
    <mergeCell ref="G35:J35"/>
    <mergeCell ref="B32:D33"/>
    <mergeCell ref="E32:F33"/>
    <mergeCell ref="G32:J32"/>
    <mergeCell ref="K32:K33"/>
    <mergeCell ref="L32:M33"/>
    <mergeCell ref="G33:J33"/>
    <mergeCell ref="B29:D29"/>
    <mergeCell ref="E29:F29"/>
    <mergeCell ref="G29:J29"/>
    <mergeCell ref="L29:M29"/>
    <mergeCell ref="B30:D31"/>
    <mergeCell ref="E30:F31"/>
    <mergeCell ref="G30:J30"/>
    <mergeCell ref="K30:K31"/>
    <mergeCell ref="L30:M31"/>
    <mergeCell ref="G31:J31"/>
    <mergeCell ref="B27:D28"/>
    <mergeCell ref="E27:F28"/>
    <mergeCell ref="G27:J27"/>
    <mergeCell ref="K27:K28"/>
    <mergeCell ref="L27:M28"/>
    <mergeCell ref="G28:J28"/>
    <mergeCell ref="B24:D26"/>
    <mergeCell ref="E24:F26"/>
    <mergeCell ref="G24:J24"/>
    <mergeCell ref="K24:K26"/>
    <mergeCell ref="L24:M26"/>
    <mergeCell ref="G25:J25"/>
    <mergeCell ref="G26:J26"/>
    <mergeCell ref="B21:D21"/>
    <mergeCell ref="E21:F21"/>
    <mergeCell ref="G21:J21"/>
    <mergeCell ref="L21:M21"/>
    <mergeCell ref="B22:D23"/>
    <mergeCell ref="E22:F23"/>
    <mergeCell ref="G22:J22"/>
    <mergeCell ref="K22:K23"/>
    <mergeCell ref="L22:M23"/>
    <mergeCell ref="G23:J23"/>
    <mergeCell ref="B19:D20"/>
    <mergeCell ref="E19:F20"/>
    <mergeCell ref="G19:J19"/>
    <mergeCell ref="K19:K20"/>
    <mergeCell ref="L19:M20"/>
    <mergeCell ref="G20:J20"/>
    <mergeCell ref="B16:D16"/>
    <mergeCell ref="E16:F16"/>
    <mergeCell ref="G16:J16"/>
    <mergeCell ref="L16:M16"/>
    <mergeCell ref="B17:D18"/>
    <mergeCell ref="E17:F18"/>
    <mergeCell ref="G17:J17"/>
    <mergeCell ref="K17:K18"/>
    <mergeCell ref="L17:M18"/>
    <mergeCell ref="G18:J18"/>
    <mergeCell ref="B14:D15"/>
    <mergeCell ref="E14:F15"/>
    <mergeCell ref="G14:J14"/>
    <mergeCell ref="K14:K15"/>
    <mergeCell ref="L14:M15"/>
    <mergeCell ref="G15:J15"/>
    <mergeCell ref="B11:D11"/>
    <mergeCell ref="E11:F11"/>
    <mergeCell ref="G11:J11"/>
    <mergeCell ref="L11:M11"/>
    <mergeCell ref="B12:D13"/>
    <mergeCell ref="E12:F13"/>
    <mergeCell ref="G12:J12"/>
    <mergeCell ref="K12:K13"/>
    <mergeCell ref="L12:M13"/>
    <mergeCell ref="G13:J13"/>
    <mergeCell ref="A7:B7"/>
    <mergeCell ref="J7:M7"/>
    <mergeCell ref="A8:A10"/>
    <mergeCell ref="B8:D10"/>
    <mergeCell ref="E8:F10"/>
    <mergeCell ref="G8:J10"/>
    <mergeCell ref="K8:K10"/>
    <mergeCell ref="L8:M10"/>
    <mergeCell ref="C2:I5"/>
    <mergeCell ref="J2:M2"/>
    <mergeCell ref="A3:B5"/>
    <mergeCell ref="J3:M6"/>
    <mergeCell ref="C6:F6"/>
    <mergeCell ref="G6:H6"/>
  </mergeCells>
  <dataValidations count="1">
    <dataValidation allowBlank="1" showInputMessage="1" showErrorMessage="1" promptTitle="Strata netto" prompt="Kwotę należy poprzedzić znakiem minus (-)." sqref="K21:M21 K27:M28"/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5"/>
  <sheetViews>
    <sheetView topLeftCell="A10" workbookViewId="0">
      <selection activeCell="I62" sqref="I62"/>
    </sheetView>
  </sheetViews>
  <sheetFormatPr defaultRowHeight="15" x14ac:dyDescent="0.25"/>
  <cols>
    <col min="1" max="1" width="4.85546875" customWidth="1"/>
    <col min="2" max="2" width="29.85546875" customWidth="1"/>
    <col min="3" max="3" width="23" customWidth="1"/>
    <col min="4" max="4" width="12.5703125" customWidth="1"/>
    <col min="5" max="5" width="5.5703125" customWidth="1"/>
    <col min="6" max="6" width="4.28515625" customWidth="1"/>
    <col min="7" max="7" width="10.140625" customWidth="1"/>
    <col min="8" max="8" width="10.5703125" customWidth="1"/>
  </cols>
  <sheetData>
    <row r="2" spans="1:8" x14ac:dyDescent="0.25">
      <c r="A2" s="1164" t="s">
        <v>280</v>
      </c>
      <c r="B2" s="1165"/>
      <c r="C2" s="1165"/>
      <c r="D2" s="1165"/>
      <c r="E2" s="1165"/>
      <c r="F2" s="1165"/>
      <c r="G2" s="1165"/>
      <c r="H2" s="1165"/>
    </row>
    <row r="3" spans="1:8" x14ac:dyDescent="0.25">
      <c r="A3" s="1166"/>
      <c r="B3" s="1166"/>
      <c r="C3" s="1166"/>
      <c r="D3" s="1166"/>
      <c r="E3" s="1166"/>
      <c r="F3" s="1166"/>
      <c r="G3" s="1166"/>
      <c r="H3" s="1166"/>
    </row>
    <row r="4" spans="1:8" x14ac:dyDescent="0.25">
      <c r="A4" s="1167" t="s">
        <v>281</v>
      </c>
      <c r="B4" s="1168"/>
      <c r="C4" s="1169" t="s">
        <v>282</v>
      </c>
      <c r="D4" s="1170"/>
      <c r="E4" s="1173" t="s">
        <v>283</v>
      </c>
      <c r="F4" s="1174"/>
      <c r="G4" s="1174"/>
      <c r="H4" s="999"/>
    </row>
    <row r="5" spans="1:8" x14ac:dyDescent="0.25">
      <c r="A5" s="1175"/>
      <c r="B5" s="1176"/>
      <c r="C5" s="1171"/>
      <c r="D5" s="1172"/>
      <c r="E5" s="1175"/>
      <c r="F5" s="1180"/>
      <c r="G5" s="1180"/>
      <c r="H5" s="1181"/>
    </row>
    <row r="6" spans="1:8" x14ac:dyDescent="0.25">
      <c r="A6" s="1177"/>
      <c r="B6" s="1176"/>
      <c r="C6" s="1171"/>
      <c r="D6" s="1172"/>
      <c r="E6" s="1175"/>
      <c r="F6" s="1180"/>
      <c r="G6" s="1180"/>
      <c r="H6" s="1181"/>
    </row>
    <row r="7" spans="1:8" x14ac:dyDescent="0.25">
      <c r="A7" s="1177"/>
      <c r="B7" s="1176"/>
      <c r="C7" s="1171"/>
      <c r="D7" s="1172"/>
      <c r="E7" s="1175"/>
      <c r="F7" s="1180"/>
      <c r="G7" s="1180"/>
      <c r="H7" s="1181"/>
    </row>
    <row r="8" spans="1:8" x14ac:dyDescent="0.25">
      <c r="A8" s="1178"/>
      <c r="B8" s="1179"/>
      <c r="C8" s="1171"/>
      <c r="D8" s="1172"/>
      <c r="E8" s="1175"/>
      <c r="F8" s="1180"/>
      <c r="G8" s="1180"/>
      <c r="H8" s="1181"/>
    </row>
    <row r="9" spans="1:8" x14ac:dyDescent="0.25">
      <c r="A9" s="1167" t="s">
        <v>284</v>
      </c>
      <c r="B9" s="1168"/>
      <c r="C9" s="137" t="s">
        <v>98</v>
      </c>
      <c r="D9" s="139" t="s">
        <v>399</v>
      </c>
      <c r="E9" s="1175"/>
      <c r="F9" s="1180"/>
      <c r="G9" s="1180"/>
      <c r="H9" s="1181"/>
    </row>
    <row r="10" spans="1:8" x14ac:dyDescent="0.25">
      <c r="A10" s="1154"/>
      <c r="B10" s="1155"/>
      <c r="C10" s="140"/>
      <c r="D10" s="142"/>
      <c r="E10" s="76"/>
      <c r="F10" s="143"/>
      <c r="G10" s="143"/>
      <c r="H10" s="77"/>
    </row>
    <row r="11" spans="1:8" ht="15" customHeight="1" x14ac:dyDescent="0.25">
      <c r="A11" s="1156"/>
      <c r="B11" s="1157"/>
      <c r="C11" s="1158"/>
      <c r="D11" s="1195" t="s">
        <v>401</v>
      </c>
      <c r="E11" s="1195"/>
      <c r="F11" s="1195"/>
      <c r="G11" s="1191" t="s">
        <v>286</v>
      </c>
      <c r="H11" s="1191"/>
    </row>
    <row r="12" spans="1:8" x14ac:dyDescent="0.25">
      <c r="A12" s="1159"/>
      <c r="B12" s="1160"/>
      <c r="C12" s="1160"/>
      <c r="D12" s="1195"/>
      <c r="E12" s="1195"/>
      <c r="F12" s="1195"/>
      <c r="G12" s="1191"/>
      <c r="H12" s="1191"/>
    </row>
    <row r="13" spans="1:8" x14ac:dyDescent="0.25">
      <c r="A13" s="82" t="s">
        <v>287</v>
      </c>
      <c r="B13" s="144" t="s">
        <v>288</v>
      </c>
      <c r="C13" s="144"/>
      <c r="D13" s="1161"/>
      <c r="E13" s="1161"/>
      <c r="F13" s="1161"/>
      <c r="G13" s="1162" t="str">
        <f>IF(AND(G14="",G15="",G17="",G18="",G19="",G20=""),"",SUM(G14,G15,G17,G18,G19,G20))</f>
        <v/>
      </c>
      <c r="H13" s="1163"/>
    </row>
    <row r="14" spans="1:8" x14ac:dyDescent="0.25">
      <c r="A14" s="93" t="s">
        <v>289</v>
      </c>
      <c r="B14" s="146" t="s">
        <v>290</v>
      </c>
      <c r="C14" s="160"/>
      <c r="D14" s="1183"/>
      <c r="E14" s="1183"/>
      <c r="F14" s="1183"/>
      <c r="G14" s="1184"/>
      <c r="H14" s="1184"/>
    </row>
    <row r="15" spans="1:8" x14ac:dyDescent="0.25">
      <c r="A15" s="147" t="s">
        <v>291</v>
      </c>
      <c r="B15" s="1185" t="s">
        <v>292</v>
      </c>
      <c r="C15" s="1185"/>
      <c r="D15" s="1183"/>
      <c r="E15" s="1183"/>
      <c r="F15" s="1183"/>
      <c r="G15" s="1184"/>
      <c r="H15" s="1183"/>
    </row>
    <row r="16" spans="1:8" x14ac:dyDescent="0.25">
      <c r="A16" s="148"/>
      <c r="B16" s="149" t="s">
        <v>293</v>
      </c>
      <c r="C16" s="180"/>
      <c r="D16" s="1183"/>
      <c r="E16" s="1183"/>
      <c r="F16" s="1183"/>
      <c r="G16" s="1183"/>
      <c r="H16" s="1183"/>
    </row>
    <row r="17" spans="1:8" x14ac:dyDescent="0.25">
      <c r="A17" s="150" t="s">
        <v>294</v>
      </c>
      <c r="B17" s="1182" t="s">
        <v>295</v>
      </c>
      <c r="C17" s="1182"/>
      <c r="D17" s="1183"/>
      <c r="E17" s="1183"/>
      <c r="F17" s="1183"/>
      <c r="G17" s="1184"/>
      <c r="H17" s="1184"/>
    </row>
    <row r="18" spans="1:8" x14ac:dyDescent="0.25">
      <c r="A18" s="151" t="s">
        <v>296</v>
      </c>
      <c r="B18" s="1182" t="s">
        <v>297</v>
      </c>
      <c r="C18" s="1182"/>
      <c r="D18" s="1183"/>
      <c r="E18" s="1183"/>
      <c r="F18" s="1183"/>
      <c r="G18" s="1184"/>
      <c r="H18" s="1184"/>
    </row>
    <row r="19" spans="1:8" x14ac:dyDescent="0.25">
      <c r="A19" s="151" t="s">
        <v>298</v>
      </c>
      <c r="B19" s="1182" t="s">
        <v>299</v>
      </c>
      <c r="C19" s="1182"/>
      <c r="D19" s="1183"/>
      <c r="E19" s="1183"/>
      <c r="F19" s="1183"/>
      <c r="G19" s="1184"/>
      <c r="H19" s="1184"/>
    </row>
    <row r="20" spans="1:8" x14ac:dyDescent="0.25">
      <c r="A20" s="151" t="s">
        <v>300</v>
      </c>
      <c r="B20" s="1182" t="s">
        <v>301</v>
      </c>
      <c r="C20" s="1182"/>
      <c r="D20" s="1183"/>
      <c r="E20" s="1183"/>
      <c r="F20" s="1183"/>
      <c r="G20" s="1184"/>
      <c r="H20" s="1184"/>
    </row>
    <row r="21" spans="1:8" x14ac:dyDescent="0.25">
      <c r="A21" s="82" t="s">
        <v>302</v>
      </c>
      <c r="B21" s="1186" t="s">
        <v>303</v>
      </c>
      <c r="C21" s="1187"/>
      <c r="D21" s="1161"/>
      <c r="E21" s="1161"/>
      <c r="F21" s="1161"/>
      <c r="G21" s="1162" t="str">
        <f>IF(AND(G22="",G23="",G24="",G25="",G26="",G27="",G28="",G29="",G30="",G31=""),"",SUM(G22,G23,G24,G25,G26,G27,G28,G29,G30,G31))</f>
        <v/>
      </c>
      <c r="H21" s="1163"/>
    </row>
    <row r="22" spans="1:8" x14ac:dyDescent="0.25">
      <c r="A22" s="93" t="s">
        <v>289</v>
      </c>
      <c r="B22" s="152" t="s">
        <v>304</v>
      </c>
      <c r="C22" s="170"/>
      <c r="D22" s="1183"/>
      <c r="E22" s="1183"/>
      <c r="F22" s="1183"/>
      <c r="G22" s="1184"/>
      <c r="H22" s="1184"/>
    </row>
    <row r="23" spans="1:8" x14ac:dyDescent="0.25">
      <c r="A23" s="93" t="s">
        <v>291</v>
      </c>
      <c r="B23" s="152" t="s">
        <v>305</v>
      </c>
      <c r="C23" s="170"/>
      <c r="D23" s="1183"/>
      <c r="E23" s="1183"/>
      <c r="F23" s="1183"/>
      <c r="G23" s="1184"/>
      <c r="H23" s="1184"/>
    </row>
    <row r="24" spans="1:8" x14ac:dyDescent="0.25">
      <c r="A24" s="150" t="s">
        <v>294</v>
      </c>
      <c r="B24" s="1182" t="s">
        <v>306</v>
      </c>
      <c r="C24" s="1182"/>
      <c r="D24" s="1183"/>
      <c r="E24" s="1183"/>
      <c r="F24" s="1183"/>
      <c r="G24" s="1184"/>
      <c r="H24" s="1184"/>
    </row>
    <row r="25" spans="1:8" x14ac:dyDescent="0.25">
      <c r="A25" s="151" t="s">
        <v>296</v>
      </c>
      <c r="B25" s="1182" t="s">
        <v>307</v>
      </c>
      <c r="C25" s="1182"/>
      <c r="D25" s="1183"/>
      <c r="E25" s="1183"/>
      <c r="F25" s="1183"/>
      <c r="G25" s="1184"/>
      <c r="H25" s="1184"/>
    </row>
    <row r="26" spans="1:8" x14ac:dyDescent="0.25">
      <c r="A26" s="151" t="s">
        <v>298</v>
      </c>
      <c r="B26" s="1182" t="s">
        <v>308</v>
      </c>
      <c r="C26" s="1182"/>
      <c r="D26" s="1183"/>
      <c r="E26" s="1183"/>
      <c r="F26" s="1183"/>
      <c r="G26" s="1184"/>
      <c r="H26" s="1184"/>
    </row>
    <row r="27" spans="1:8" x14ac:dyDescent="0.25">
      <c r="A27" s="151" t="s">
        <v>300</v>
      </c>
      <c r="B27" s="1182" t="s">
        <v>309</v>
      </c>
      <c r="C27" s="1182"/>
      <c r="D27" s="1183"/>
      <c r="E27" s="1183"/>
      <c r="F27" s="1183"/>
      <c r="G27" s="1184"/>
      <c r="H27" s="1184"/>
    </row>
    <row r="28" spans="1:8" x14ac:dyDescent="0.25">
      <c r="A28" s="151" t="s">
        <v>310</v>
      </c>
      <c r="B28" s="1182" t="s">
        <v>311</v>
      </c>
      <c r="C28" s="1182"/>
      <c r="D28" s="1183"/>
      <c r="E28" s="1183"/>
      <c r="F28" s="1183"/>
      <c r="G28" s="1184"/>
      <c r="H28" s="1184"/>
    </row>
    <row r="29" spans="1:8" x14ac:dyDescent="0.25">
      <c r="A29" s="151" t="s">
        <v>312</v>
      </c>
      <c r="B29" s="1182" t="s">
        <v>313</v>
      </c>
      <c r="C29" s="1182"/>
      <c r="D29" s="1183"/>
      <c r="E29" s="1183"/>
      <c r="F29" s="1183"/>
      <c r="G29" s="1184"/>
      <c r="H29" s="1184"/>
    </row>
    <row r="30" spans="1:8" x14ac:dyDescent="0.25">
      <c r="A30" s="151" t="s">
        <v>314</v>
      </c>
      <c r="B30" s="1182" t="s">
        <v>315</v>
      </c>
      <c r="C30" s="1182"/>
      <c r="D30" s="1183"/>
      <c r="E30" s="1183"/>
      <c r="F30" s="1183"/>
      <c r="G30" s="1184"/>
      <c r="H30" s="1184"/>
    </row>
    <row r="31" spans="1:8" x14ac:dyDescent="0.25">
      <c r="A31" s="151" t="s">
        <v>316</v>
      </c>
      <c r="B31" s="1182" t="s">
        <v>317</v>
      </c>
      <c r="C31" s="1182"/>
      <c r="D31" s="1183"/>
      <c r="E31" s="1183"/>
      <c r="F31" s="1183"/>
      <c r="G31" s="1184"/>
      <c r="H31" s="1184"/>
    </row>
    <row r="32" spans="1:8" x14ac:dyDescent="0.25">
      <c r="A32" s="82" t="s">
        <v>318</v>
      </c>
      <c r="B32" s="1186" t="s">
        <v>319</v>
      </c>
      <c r="C32" s="1187"/>
      <c r="D32" s="1161"/>
      <c r="E32" s="1161"/>
      <c r="F32" s="1161"/>
      <c r="G32" s="1162" t="str">
        <f>IF(AND(G13="",G21=""),"",SUM(G13)-SUM(G21))</f>
        <v/>
      </c>
      <c r="H32" s="1163"/>
    </row>
    <row r="33" spans="1:9" x14ac:dyDescent="0.25">
      <c r="A33" s="79" t="s">
        <v>320</v>
      </c>
      <c r="B33" s="1186" t="s">
        <v>321</v>
      </c>
      <c r="C33" s="1187"/>
      <c r="D33" s="1161"/>
      <c r="E33" s="1161"/>
      <c r="F33" s="1161"/>
      <c r="G33" s="1162" t="str">
        <f>IF(AND('[3]Strona 2'!I2="",'[3]Strona 2'!I3="",'[3]Strona 2'!I4=""),"",SUM('[3]Strona 2'!I2,'[3]Strona 2'!I3,'[3]Strona 2'!I4))</f>
        <v/>
      </c>
      <c r="H33" s="1163"/>
    </row>
    <row r="34" spans="1:9" x14ac:dyDescent="0.25">
      <c r="A34" s="93" t="s">
        <v>289</v>
      </c>
      <c r="B34" s="146" t="s">
        <v>377</v>
      </c>
      <c r="C34" s="160"/>
      <c r="D34" s="1161"/>
      <c r="E34" s="1161"/>
      <c r="F34" s="1161"/>
      <c r="G34" s="1189"/>
      <c r="H34" s="1189"/>
      <c r="I34" s="173"/>
    </row>
    <row r="35" spans="1:9" x14ac:dyDescent="0.25">
      <c r="A35" s="93" t="s">
        <v>291</v>
      </c>
      <c r="B35" s="1182" t="s">
        <v>378</v>
      </c>
      <c r="C35" s="1187"/>
      <c r="D35" s="1161"/>
      <c r="E35" s="1161"/>
      <c r="F35" s="1161"/>
      <c r="G35" s="1189"/>
      <c r="H35" s="1189"/>
      <c r="I35" s="173"/>
    </row>
    <row r="36" spans="1:9" x14ac:dyDescent="0.25">
      <c r="A36" s="150" t="s">
        <v>294</v>
      </c>
      <c r="B36" s="1182" t="s">
        <v>379</v>
      </c>
      <c r="C36" s="1182"/>
      <c r="D36" s="1161"/>
      <c r="E36" s="1161"/>
      <c r="F36" s="1161"/>
      <c r="G36" s="1189"/>
      <c r="H36" s="1189"/>
      <c r="I36" s="173"/>
    </row>
    <row r="37" spans="1:9" x14ac:dyDescent="0.25">
      <c r="A37" s="82" t="s">
        <v>380</v>
      </c>
      <c r="B37" s="1186" t="s">
        <v>381</v>
      </c>
      <c r="C37" s="1187"/>
      <c r="D37" s="1161"/>
      <c r="E37" s="1161"/>
      <c r="F37" s="1161"/>
      <c r="G37" s="1189"/>
      <c r="H37" s="1189"/>
      <c r="I37" s="174"/>
    </row>
    <row r="38" spans="1:9" ht="38.25" x14ac:dyDescent="0.25">
      <c r="A38" s="175" t="s">
        <v>382</v>
      </c>
      <c r="B38" s="1188" t="s">
        <v>383</v>
      </c>
      <c r="C38" s="1187"/>
      <c r="D38" s="1161"/>
      <c r="E38" s="1161"/>
      <c r="F38" s="1161"/>
      <c r="G38" s="1189"/>
      <c r="H38" s="1189"/>
      <c r="I38" s="173"/>
    </row>
    <row r="39" spans="1:9" x14ac:dyDescent="0.25">
      <c r="A39" s="93" t="s">
        <v>291</v>
      </c>
      <c r="B39" s="1182" t="s">
        <v>381</v>
      </c>
      <c r="C39" s="1187"/>
      <c r="D39" s="1161"/>
      <c r="E39" s="1161"/>
      <c r="F39" s="1161"/>
      <c r="G39" s="1189"/>
      <c r="H39" s="1189"/>
      <c r="I39" s="173"/>
    </row>
    <row r="40" spans="1:9" x14ac:dyDescent="0.25">
      <c r="A40" s="82" t="s">
        <v>384</v>
      </c>
      <c r="B40" s="1186" t="s">
        <v>385</v>
      </c>
      <c r="C40" s="1187"/>
      <c r="D40" s="1161"/>
      <c r="E40" s="1161"/>
      <c r="F40" s="1161"/>
      <c r="G40" s="1189"/>
      <c r="H40" s="1189"/>
      <c r="I40" s="178"/>
    </row>
    <row r="41" spans="1:9" x14ac:dyDescent="0.25">
      <c r="A41" s="79" t="s">
        <v>386</v>
      </c>
      <c r="B41" s="1186" t="s">
        <v>387</v>
      </c>
      <c r="C41" s="1187"/>
      <c r="D41" s="1161"/>
      <c r="E41" s="1161"/>
      <c r="F41" s="1161"/>
      <c r="G41" s="1189"/>
      <c r="H41" s="1189"/>
      <c r="I41" s="174"/>
    </row>
    <row r="42" spans="1:9" x14ac:dyDescent="0.25">
      <c r="A42" s="150" t="s">
        <v>289</v>
      </c>
      <c r="B42" s="1182" t="s">
        <v>388</v>
      </c>
      <c r="C42" s="1182"/>
      <c r="D42" s="1161"/>
      <c r="E42" s="1161"/>
      <c r="F42" s="1161"/>
      <c r="G42" s="1189"/>
      <c r="H42" s="1189"/>
      <c r="I42" s="173"/>
    </row>
    <row r="43" spans="1:9" x14ac:dyDescent="0.25">
      <c r="A43" s="151" t="s">
        <v>291</v>
      </c>
      <c r="B43" s="1182" t="s">
        <v>389</v>
      </c>
      <c r="C43" s="1182"/>
      <c r="D43" s="1161"/>
      <c r="E43" s="1161"/>
      <c r="F43" s="1161"/>
      <c r="G43" s="1189"/>
      <c r="H43" s="1189"/>
      <c r="I43" s="173"/>
    </row>
    <row r="44" spans="1:9" x14ac:dyDescent="0.25">
      <c r="A44" s="151" t="s">
        <v>294</v>
      </c>
      <c r="B44" s="1182" t="s">
        <v>6</v>
      </c>
      <c r="C44" s="1182"/>
      <c r="D44" s="1161"/>
      <c r="E44" s="1161"/>
      <c r="F44" s="1161"/>
      <c r="G44" s="1189"/>
      <c r="H44" s="1189"/>
      <c r="I44" s="173"/>
    </row>
    <row r="45" spans="1:9" x14ac:dyDescent="0.25">
      <c r="A45" s="82" t="s">
        <v>390</v>
      </c>
      <c r="B45" s="1186" t="s">
        <v>391</v>
      </c>
      <c r="C45" s="1187"/>
      <c r="D45" s="1161"/>
      <c r="E45" s="1161"/>
      <c r="F45" s="1161"/>
      <c r="G45" s="1189"/>
      <c r="H45" s="1189"/>
      <c r="I45" s="174"/>
    </row>
    <row r="46" spans="1:9" x14ac:dyDescent="0.25">
      <c r="A46" s="151" t="s">
        <v>289</v>
      </c>
      <c r="B46" s="1182" t="s">
        <v>389</v>
      </c>
      <c r="C46" s="1182"/>
      <c r="D46" s="1161"/>
      <c r="E46" s="1161"/>
      <c r="F46" s="1161"/>
      <c r="G46" s="1189"/>
      <c r="H46" s="1189"/>
      <c r="I46" s="173"/>
    </row>
    <row r="47" spans="1:9" x14ac:dyDescent="0.25">
      <c r="A47" s="151" t="s">
        <v>291</v>
      </c>
      <c r="B47" s="1182" t="s">
        <v>6</v>
      </c>
      <c r="C47" s="1182"/>
      <c r="D47" s="1161"/>
      <c r="E47" s="1161"/>
      <c r="F47" s="1161"/>
      <c r="G47" s="1189"/>
      <c r="H47" s="1189"/>
      <c r="I47" s="173"/>
    </row>
    <row r="48" spans="1:9" x14ac:dyDescent="0.25">
      <c r="A48" s="79" t="s">
        <v>289</v>
      </c>
      <c r="B48" s="1186" t="s">
        <v>392</v>
      </c>
      <c r="C48" s="1187"/>
      <c r="D48" s="1161"/>
      <c r="E48" s="1161"/>
      <c r="F48" s="1161"/>
      <c r="G48" s="1189"/>
      <c r="H48" s="1189"/>
      <c r="I48" s="174"/>
    </row>
    <row r="49" spans="1:9" x14ac:dyDescent="0.25">
      <c r="A49" s="79" t="s">
        <v>393</v>
      </c>
      <c r="B49" s="1186" t="s">
        <v>394</v>
      </c>
      <c r="C49" s="1187"/>
      <c r="D49" s="1161"/>
      <c r="E49" s="1161"/>
      <c r="F49" s="1161"/>
      <c r="G49" s="1189"/>
      <c r="H49" s="1189"/>
      <c r="I49" s="179"/>
    </row>
    <row r="50" spans="1:9" ht="25.5" x14ac:dyDescent="0.25">
      <c r="A50" s="85" t="s">
        <v>395</v>
      </c>
      <c r="B50" s="1192" t="s">
        <v>396</v>
      </c>
      <c r="C50" s="1187"/>
      <c r="D50" s="1161"/>
      <c r="E50" s="1161"/>
      <c r="F50" s="1161"/>
      <c r="G50" s="1189"/>
      <c r="H50" s="1189"/>
      <c r="I50" s="179"/>
    </row>
    <row r="51" spans="1:9" x14ac:dyDescent="0.25">
      <c r="A51" s="79" t="s">
        <v>397</v>
      </c>
      <c r="B51" s="1186" t="s">
        <v>398</v>
      </c>
      <c r="C51" s="1187"/>
      <c r="D51" s="1193"/>
      <c r="E51" s="1193"/>
      <c r="F51" s="1194"/>
      <c r="G51" s="1198"/>
      <c r="H51" s="1199"/>
      <c r="I51" s="178"/>
    </row>
    <row r="52" spans="1:9" x14ac:dyDescent="0.25">
      <c r="A52" s="176"/>
      <c r="B52" s="176"/>
      <c r="C52" s="176"/>
      <c r="D52" s="176"/>
      <c r="E52" s="176"/>
      <c r="F52" s="176"/>
      <c r="G52" s="176"/>
      <c r="H52" s="176"/>
      <c r="I52" s="177"/>
    </row>
    <row r="53" spans="1:9" x14ac:dyDescent="0.25">
      <c r="A53" s="154"/>
      <c r="B53" s="163"/>
      <c r="C53" s="154"/>
      <c r="D53" s="154"/>
      <c r="E53" s="155"/>
      <c r="F53" s="155"/>
      <c r="G53" s="1196" t="s">
        <v>400</v>
      </c>
      <c r="H53" s="1196"/>
      <c r="I53" s="155"/>
    </row>
    <row r="54" spans="1:9" x14ac:dyDescent="0.25">
      <c r="A54" s="154"/>
      <c r="B54" s="164" t="s">
        <v>375</v>
      </c>
      <c r="C54" s="164"/>
      <c r="D54" s="166"/>
      <c r="E54" s="167"/>
      <c r="F54" s="167"/>
      <c r="G54" s="1197" t="s">
        <v>376</v>
      </c>
      <c r="H54" s="1197"/>
      <c r="I54" s="155"/>
    </row>
    <row r="55" spans="1:9" x14ac:dyDescent="0.25">
      <c r="A55" s="1190"/>
      <c r="B55" s="1190"/>
      <c r="C55" s="1190"/>
      <c r="D55" s="156"/>
      <c r="E55" s="157"/>
      <c r="F55" s="157"/>
      <c r="G55" s="157"/>
      <c r="H55" s="157"/>
      <c r="I55" s="157"/>
    </row>
  </sheetData>
  <mergeCells count="124">
    <mergeCell ref="D51:F51"/>
    <mergeCell ref="D11:F12"/>
    <mergeCell ref="G53:H53"/>
    <mergeCell ref="G54:H54"/>
    <mergeCell ref="G51:H51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G44:H44"/>
    <mergeCell ref="D44:F44"/>
    <mergeCell ref="D22:F22"/>
    <mergeCell ref="G22:H22"/>
    <mergeCell ref="D23:F23"/>
    <mergeCell ref="G23:H23"/>
    <mergeCell ref="B51:C51"/>
    <mergeCell ref="A55:C55"/>
    <mergeCell ref="G11:H12"/>
    <mergeCell ref="G34:H34"/>
    <mergeCell ref="G35:H35"/>
    <mergeCell ref="B49:C49"/>
    <mergeCell ref="B50:C50"/>
    <mergeCell ref="G49:H49"/>
    <mergeCell ref="G50:H50"/>
    <mergeCell ref="D49:F49"/>
    <mergeCell ref="D50:F50"/>
    <mergeCell ref="B47:C47"/>
    <mergeCell ref="B48:C48"/>
    <mergeCell ref="G47:H47"/>
    <mergeCell ref="G48:H48"/>
    <mergeCell ref="D47:F47"/>
    <mergeCell ref="D48:F48"/>
    <mergeCell ref="B46:C46"/>
    <mergeCell ref="G46:H46"/>
    <mergeCell ref="D46:F46"/>
    <mergeCell ref="B45:C45"/>
    <mergeCell ref="G45:H45"/>
    <mergeCell ref="D45:F45"/>
    <mergeCell ref="B44:C44"/>
    <mergeCell ref="B42:C42"/>
    <mergeCell ref="B43:C43"/>
    <mergeCell ref="G42:H42"/>
    <mergeCell ref="G43:H43"/>
    <mergeCell ref="D43:F43"/>
    <mergeCell ref="B40:C40"/>
    <mergeCell ref="B41:C41"/>
    <mergeCell ref="G40:H40"/>
    <mergeCell ref="G41:H41"/>
    <mergeCell ref="B38:C38"/>
    <mergeCell ref="B39:C39"/>
    <mergeCell ref="G38:H38"/>
    <mergeCell ref="G39:H39"/>
    <mergeCell ref="B36:C36"/>
    <mergeCell ref="B37:C37"/>
    <mergeCell ref="G36:H36"/>
    <mergeCell ref="G37:H37"/>
    <mergeCell ref="B33:C33"/>
    <mergeCell ref="D33:F33"/>
    <mergeCell ref="G33:H33"/>
    <mergeCell ref="B35:C35"/>
    <mergeCell ref="B31:C31"/>
    <mergeCell ref="D31:F31"/>
    <mergeCell ref="G31:H31"/>
    <mergeCell ref="B32:C32"/>
    <mergeCell ref="D32:F32"/>
    <mergeCell ref="G32:H32"/>
    <mergeCell ref="B29:C29"/>
    <mergeCell ref="D29:F29"/>
    <mergeCell ref="G29:H29"/>
    <mergeCell ref="B30:C30"/>
    <mergeCell ref="D30:F30"/>
    <mergeCell ref="G30:H30"/>
    <mergeCell ref="B27:C27"/>
    <mergeCell ref="D27:F27"/>
    <mergeCell ref="G27:H27"/>
    <mergeCell ref="B28:C28"/>
    <mergeCell ref="D28:F28"/>
    <mergeCell ref="G28:H28"/>
    <mergeCell ref="B25:C25"/>
    <mergeCell ref="D25:F25"/>
    <mergeCell ref="G25:H25"/>
    <mergeCell ref="B26:C26"/>
    <mergeCell ref="D26:F26"/>
    <mergeCell ref="G26:H26"/>
    <mergeCell ref="B24:C24"/>
    <mergeCell ref="D24:F24"/>
    <mergeCell ref="G24:H24"/>
    <mergeCell ref="B20:C20"/>
    <mergeCell ref="D20:F20"/>
    <mergeCell ref="G20:H20"/>
    <mergeCell ref="B21:C21"/>
    <mergeCell ref="D21:F21"/>
    <mergeCell ref="G21:H21"/>
    <mergeCell ref="B18:C18"/>
    <mergeCell ref="D18:F18"/>
    <mergeCell ref="G18:H18"/>
    <mergeCell ref="B19:C19"/>
    <mergeCell ref="D19:F19"/>
    <mergeCell ref="G19:H19"/>
    <mergeCell ref="D14:F14"/>
    <mergeCell ref="G14:H14"/>
    <mergeCell ref="B15:C15"/>
    <mergeCell ref="D15:F16"/>
    <mergeCell ref="G15:H16"/>
    <mergeCell ref="B17:C17"/>
    <mergeCell ref="D17:F17"/>
    <mergeCell ref="G17:H17"/>
    <mergeCell ref="A10:B10"/>
    <mergeCell ref="A11:C11"/>
    <mergeCell ref="A12:C12"/>
    <mergeCell ref="D13:F13"/>
    <mergeCell ref="G13:H13"/>
    <mergeCell ref="A2:H3"/>
    <mergeCell ref="A4:B4"/>
    <mergeCell ref="C4:D8"/>
    <mergeCell ref="E4:H4"/>
    <mergeCell ref="A5:B8"/>
    <mergeCell ref="E5:H9"/>
    <mergeCell ref="A9:B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34" workbookViewId="0">
      <selection activeCell="D13" sqref="D13:G13"/>
    </sheetView>
  </sheetViews>
  <sheetFormatPr defaultRowHeight="15" x14ac:dyDescent="0.25"/>
  <cols>
    <col min="1" max="1" width="5.28515625" customWidth="1"/>
    <col min="2" max="2" width="29.28515625" customWidth="1"/>
    <col min="3" max="3" width="21.85546875" customWidth="1"/>
    <col min="5" max="5" width="2.5703125" customWidth="1"/>
    <col min="6" max="6" width="5.5703125" customWidth="1"/>
    <col min="7" max="7" width="7.7109375" customWidth="1"/>
    <col min="9" max="9" width="15" customWidth="1"/>
  </cols>
  <sheetData>
    <row r="2" spans="1:9" x14ac:dyDescent="0.25">
      <c r="A2" s="1164" t="s">
        <v>322</v>
      </c>
      <c r="B2" s="1165"/>
      <c r="C2" s="1165"/>
      <c r="D2" s="1165"/>
      <c r="E2" s="1165"/>
      <c r="F2" s="1165"/>
      <c r="G2" s="1165"/>
      <c r="H2" s="1165"/>
      <c r="I2" s="1165"/>
    </row>
    <row r="3" spans="1:9" x14ac:dyDescent="0.25">
      <c r="A3" s="1166"/>
      <c r="B3" s="1166"/>
      <c r="C3" s="1166"/>
      <c r="D3" s="1166"/>
      <c r="E3" s="1166"/>
      <c r="F3" s="1166"/>
      <c r="G3" s="1166"/>
      <c r="H3" s="1166"/>
      <c r="I3" s="1166"/>
    </row>
    <row r="4" spans="1:9" x14ac:dyDescent="0.25">
      <c r="A4" s="1167" t="s">
        <v>281</v>
      </c>
      <c r="B4" s="1168"/>
      <c r="C4" s="1169" t="s">
        <v>323</v>
      </c>
      <c r="D4" s="1200"/>
      <c r="E4" s="1170"/>
      <c r="F4" s="1173" t="s">
        <v>283</v>
      </c>
      <c r="G4" s="1174"/>
      <c r="H4" s="1174"/>
      <c r="I4" s="999"/>
    </row>
    <row r="5" spans="1:9" x14ac:dyDescent="0.25">
      <c r="A5" s="1175"/>
      <c r="B5" s="1176"/>
      <c r="C5" s="1171"/>
      <c r="D5" s="1201"/>
      <c r="E5" s="1172"/>
      <c r="F5" s="1175"/>
      <c r="G5" s="1180"/>
      <c r="H5" s="1180"/>
      <c r="I5" s="1181"/>
    </row>
    <row r="6" spans="1:9" x14ac:dyDescent="0.25">
      <c r="A6" s="1177"/>
      <c r="B6" s="1176"/>
      <c r="C6" s="1171"/>
      <c r="D6" s="1201"/>
      <c r="E6" s="1172"/>
      <c r="F6" s="1175"/>
      <c r="G6" s="1180"/>
      <c r="H6" s="1180"/>
      <c r="I6" s="1181"/>
    </row>
    <row r="7" spans="1:9" x14ac:dyDescent="0.25">
      <c r="A7" s="1177"/>
      <c r="B7" s="1176"/>
      <c r="C7" s="1171"/>
      <c r="D7" s="1201"/>
      <c r="E7" s="1172"/>
      <c r="F7" s="1175"/>
      <c r="G7" s="1180"/>
      <c r="H7" s="1180"/>
      <c r="I7" s="1181"/>
    </row>
    <row r="8" spans="1:9" x14ac:dyDescent="0.25">
      <c r="A8" s="1178"/>
      <c r="B8" s="1179"/>
      <c r="C8" s="1171"/>
      <c r="D8" s="1201"/>
      <c r="E8" s="1172"/>
      <c r="F8" s="1175"/>
      <c r="G8" s="1180"/>
      <c r="H8" s="1180"/>
      <c r="I8" s="1181"/>
    </row>
    <row r="9" spans="1:9" x14ac:dyDescent="0.25">
      <c r="A9" s="1167" t="s">
        <v>284</v>
      </c>
      <c r="B9" s="1168"/>
      <c r="C9" s="137" t="s">
        <v>324</v>
      </c>
      <c r="D9" s="138"/>
      <c r="E9" s="139" t="s">
        <v>99</v>
      </c>
      <c r="F9" s="1175"/>
      <c r="G9" s="1180"/>
      <c r="H9" s="1180"/>
      <c r="I9" s="1181"/>
    </row>
    <row r="10" spans="1:9" x14ac:dyDescent="0.25">
      <c r="A10" s="1154"/>
      <c r="B10" s="1155"/>
      <c r="C10" s="140"/>
      <c r="D10" s="141"/>
      <c r="E10" s="142"/>
      <c r="F10" s="76"/>
      <c r="G10" s="143"/>
      <c r="H10" s="143"/>
      <c r="I10" s="77"/>
    </row>
    <row r="11" spans="1:9" ht="15" customHeight="1" x14ac:dyDescent="0.25">
      <c r="A11" s="1156"/>
      <c r="B11" s="1157"/>
      <c r="C11" s="1207"/>
      <c r="D11" s="1208" t="s">
        <v>285</v>
      </c>
      <c r="E11" s="1209"/>
      <c r="F11" s="1209"/>
      <c r="G11" s="1210"/>
      <c r="H11" s="1208" t="s">
        <v>286</v>
      </c>
      <c r="I11" s="1219"/>
    </row>
    <row r="12" spans="1:9" x14ac:dyDescent="0.25">
      <c r="A12" s="1159"/>
      <c r="B12" s="1160"/>
      <c r="C12" s="1214"/>
      <c r="D12" s="1211"/>
      <c r="E12" s="1212"/>
      <c r="F12" s="1212"/>
      <c r="G12" s="1213"/>
      <c r="H12" s="1220"/>
      <c r="I12" s="1221"/>
    </row>
    <row r="13" spans="1:9" x14ac:dyDescent="0.25">
      <c r="A13" s="82" t="s">
        <v>289</v>
      </c>
      <c r="B13" s="144" t="s">
        <v>325</v>
      </c>
      <c r="C13" s="145"/>
      <c r="D13" s="1215"/>
      <c r="E13" s="1216"/>
      <c r="F13" s="1216"/>
      <c r="G13" s="1217"/>
      <c r="H13" s="1215"/>
      <c r="I13" s="1218"/>
    </row>
    <row r="14" spans="1:9" x14ac:dyDescent="0.25">
      <c r="A14" s="93" t="s">
        <v>326</v>
      </c>
      <c r="B14" s="152" t="s">
        <v>327</v>
      </c>
      <c r="C14" s="153"/>
      <c r="D14" s="1222" t="str">
        <f>IF(AND(D15="",D16="",D17="",D18="",D19="",D20="",D21="",D22="",D23="",D24=""),"",SUM(D15,D16,D17,D18,D19,D20,D21,D22,D23,D24))</f>
        <v/>
      </c>
      <c r="E14" s="1223"/>
      <c r="F14" s="1223"/>
      <c r="G14" s="1224"/>
      <c r="H14" s="1222" t="str">
        <f>IF(AND(H15="",H16="",H17="",H18="",H19="",H20="",H21="",H22="",H23="",H24=""),"",SUM(H15,H16,H17,H18,H19,H20,H21,H22,H23,H24))</f>
        <v/>
      </c>
      <c r="I14" s="1225"/>
    </row>
    <row r="15" spans="1:9" x14ac:dyDescent="0.25">
      <c r="A15" s="150" t="s">
        <v>328</v>
      </c>
      <c r="B15" s="1182" t="s">
        <v>329</v>
      </c>
      <c r="C15" s="1202"/>
      <c r="D15" s="1203"/>
      <c r="E15" s="1204"/>
      <c r="F15" s="1204"/>
      <c r="G15" s="1205"/>
      <c r="H15" s="1203"/>
      <c r="I15" s="1206"/>
    </row>
    <row r="16" spans="1:9" x14ac:dyDescent="0.25">
      <c r="A16" s="150" t="s">
        <v>330</v>
      </c>
      <c r="B16" s="1182" t="s">
        <v>331</v>
      </c>
      <c r="C16" s="1202"/>
      <c r="D16" s="1203"/>
      <c r="E16" s="1204"/>
      <c r="F16" s="1204"/>
      <c r="G16" s="1205"/>
      <c r="H16" s="1203"/>
      <c r="I16" s="1206"/>
    </row>
    <row r="17" spans="1:9" x14ac:dyDescent="0.25">
      <c r="A17" s="150" t="s">
        <v>332</v>
      </c>
      <c r="B17" s="1182" t="s">
        <v>333</v>
      </c>
      <c r="C17" s="1202"/>
      <c r="D17" s="1203"/>
      <c r="E17" s="1204"/>
      <c r="F17" s="1204"/>
      <c r="G17" s="1205"/>
      <c r="H17" s="1203"/>
      <c r="I17" s="1206"/>
    </row>
    <row r="18" spans="1:9" x14ac:dyDescent="0.25">
      <c r="A18" s="150" t="s">
        <v>334</v>
      </c>
      <c r="B18" s="1182" t="s">
        <v>335</v>
      </c>
      <c r="C18" s="1202"/>
      <c r="D18" s="1203"/>
      <c r="E18" s="1204"/>
      <c r="F18" s="1204"/>
      <c r="G18" s="1205"/>
      <c r="H18" s="1203"/>
      <c r="I18" s="1206"/>
    </row>
    <row r="19" spans="1:9" x14ac:dyDescent="0.25">
      <c r="A19" s="150" t="s">
        <v>336</v>
      </c>
      <c r="B19" s="1182" t="s">
        <v>337</v>
      </c>
      <c r="C19" s="1202"/>
      <c r="D19" s="1203"/>
      <c r="E19" s="1204"/>
      <c r="F19" s="1204"/>
      <c r="G19" s="1205"/>
      <c r="H19" s="1203"/>
      <c r="I19" s="1206"/>
    </row>
    <row r="20" spans="1:9" ht="25.5" x14ac:dyDescent="0.25">
      <c r="A20" s="158" t="s">
        <v>338</v>
      </c>
      <c r="B20" s="1188" t="s">
        <v>339</v>
      </c>
      <c r="C20" s="1202"/>
      <c r="D20" s="1203"/>
      <c r="E20" s="1204"/>
      <c r="F20" s="1204"/>
      <c r="G20" s="1205"/>
      <c r="H20" s="1203"/>
      <c r="I20" s="1206"/>
    </row>
    <row r="21" spans="1:9" x14ac:dyDescent="0.25">
      <c r="A21" s="150" t="s">
        <v>340</v>
      </c>
      <c r="B21" s="1182" t="s">
        <v>341</v>
      </c>
      <c r="C21" s="1202"/>
      <c r="D21" s="1203"/>
      <c r="E21" s="1204"/>
      <c r="F21" s="1204"/>
      <c r="G21" s="1205"/>
      <c r="H21" s="1203"/>
      <c r="I21" s="1206"/>
    </row>
    <row r="22" spans="1:9" x14ac:dyDescent="0.25">
      <c r="A22" s="150" t="s">
        <v>342</v>
      </c>
      <c r="B22" s="1182" t="s">
        <v>343</v>
      </c>
      <c r="C22" s="1202"/>
      <c r="D22" s="1203"/>
      <c r="E22" s="1204"/>
      <c r="F22" s="1204"/>
      <c r="G22" s="1205"/>
      <c r="H22" s="1203"/>
      <c r="I22" s="1206"/>
    </row>
    <row r="23" spans="1:9" x14ac:dyDescent="0.25">
      <c r="A23" s="150" t="s">
        <v>344</v>
      </c>
      <c r="B23" s="1182" t="s">
        <v>345</v>
      </c>
      <c r="C23" s="1202"/>
      <c r="D23" s="1203"/>
      <c r="E23" s="1204"/>
      <c r="F23" s="1204"/>
      <c r="G23" s="1205"/>
      <c r="H23" s="1203"/>
      <c r="I23" s="1206"/>
    </row>
    <row r="24" spans="1:9" x14ac:dyDescent="0.25">
      <c r="A24" s="150" t="s">
        <v>346</v>
      </c>
      <c r="B24" s="1182" t="s">
        <v>347</v>
      </c>
      <c r="C24" s="1202"/>
      <c r="D24" s="1203"/>
      <c r="E24" s="1204"/>
      <c r="F24" s="1204"/>
      <c r="G24" s="1205"/>
      <c r="H24" s="1203"/>
      <c r="I24" s="1206"/>
    </row>
    <row r="25" spans="1:9" x14ac:dyDescent="0.25">
      <c r="A25" s="159" t="s">
        <v>348</v>
      </c>
      <c r="B25" s="1182" t="s">
        <v>349</v>
      </c>
      <c r="C25" s="1202"/>
      <c r="D25" s="1222" t="str">
        <f>IF(AND(D26="",D27="",D28="",D29="",D30="",D31="",D32="",'[4]Strona 2'!E2="",'[4]Strona 2'!E3=""),"",SUM(D26,D27,D28,D29,D30,D31,D32,'[4]Strona 2'!E2,'[4]Strona 2'!E3))</f>
        <v/>
      </c>
      <c r="E25" s="1223"/>
      <c r="F25" s="1223"/>
      <c r="G25" s="1224"/>
      <c r="H25" s="1222" t="str">
        <f>IF(AND(H26="",H27="",H28="",H29="",H30="",H31="",H32="",'[4]Strona 2'!I2="",'[4]Strona 2'!I3=""),"",SUM(H26,H27,H28,H29,H30,H31,H32,'[4]Strona 2'!I2,'[4]Strona 2'!I3))</f>
        <v/>
      </c>
      <c r="I25" s="1225"/>
    </row>
    <row r="26" spans="1:9" x14ac:dyDescent="0.25">
      <c r="A26" s="150" t="s">
        <v>350</v>
      </c>
      <c r="B26" s="1182" t="s">
        <v>351</v>
      </c>
      <c r="C26" s="1202"/>
      <c r="D26" s="1203"/>
      <c r="E26" s="1204"/>
      <c r="F26" s="1204"/>
      <c r="G26" s="1205"/>
      <c r="H26" s="1203"/>
      <c r="I26" s="1206"/>
    </row>
    <row r="27" spans="1:9" x14ac:dyDescent="0.25">
      <c r="A27" s="150" t="s">
        <v>352</v>
      </c>
      <c r="B27" s="1182" t="s">
        <v>353</v>
      </c>
      <c r="C27" s="1202"/>
      <c r="D27" s="1203"/>
      <c r="E27" s="1204"/>
      <c r="F27" s="1204"/>
      <c r="G27" s="1205"/>
      <c r="H27" s="1203"/>
      <c r="I27" s="1206"/>
    </row>
    <row r="28" spans="1:9" ht="25.5" x14ac:dyDescent="0.25">
      <c r="A28" s="158" t="s">
        <v>354</v>
      </c>
      <c r="B28" s="1188" t="s">
        <v>355</v>
      </c>
      <c r="C28" s="1202"/>
      <c r="D28" s="1203"/>
      <c r="E28" s="1204"/>
      <c r="F28" s="1204"/>
      <c r="G28" s="1205"/>
      <c r="H28" s="1203"/>
      <c r="I28" s="1206"/>
    </row>
    <row r="29" spans="1:9" x14ac:dyDescent="0.25">
      <c r="A29" s="150" t="s">
        <v>356</v>
      </c>
      <c r="B29" s="1182" t="s">
        <v>357</v>
      </c>
      <c r="C29" s="1202"/>
      <c r="D29" s="1203"/>
      <c r="E29" s="1204"/>
      <c r="F29" s="1204"/>
      <c r="G29" s="1205"/>
      <c r="H29" s="1203"/>
      <c r="I29" s="1206"/>
    </row>
    <row r="30" spans="1:9" x14ac:dyDescent="0.25">
      <c r="A30" s="150" t="s">
        <v>358</v>
      </c>
      <c r="B30" s="1182" t="s">
        <v>359</v>
      </c>
      <c r="C30" s="1202"/>
      <c r="D30" s="1203"/>
      <c r="E30" s="1204"/>
      <c r="F30" s="1204"/>
      <c r="G30" s="1205"/>
      <c r="H30" s="1203"/>
      <c r="I30" s="1206"/>
    </row>
    <row r="31" spans="1:9" ht="38.25" x14ac:dyDescent="0.25">
      <c r="A31" s="158" t="s">
        <v>360</v>
      </c>
      <c r="B31" s="1188" t="s">
        <v>361</v>
      </c>
      <c r="C31" s="1202"/>
      <c r="D31" s="1203"/>
      <c r="E31" s="1204"/>
      <c r="F31" s="1204"/>
      <c r="G31" s="1205"/>
      <c r="H31" s="1203"/>
      <c r="I31" s="1206"/>
    </row>
    <row r="32" spans="1:9" x14ac:dyDescent="0.25">
      <c r="A32" s="159" t="s">
        <v>362</v>
      </c>
      <c r="B32" s="1182" t="s">
        <v>363</v>
      </c>
      <c r="C32" s="1202"/>
      <c r="D32" s="1226"/>
      <c r="E32" s="1227"/>
      <c r="F32" s="1227"/>
      <c r="G32" s="1228"/>
      <c r="H32" s="1229"/>
      <c r="I32" s="1230"/>
    </row>
    <row r="33" spans="1:10" x14ac:dyDescent="0.25">
      <c r="A33" s="93" t="s">
        <v>364</v>
      </c>
      <c r="B33" s="171" t="s">
        <v>365</v>
      </c>
      <c r="C33" s="160"/>
      <c r="D33" s="1226"/>
      <c r="E33" s="1227"/>
      <c r="F33" s="1227"/>
      <c r="G33" s="1228"/>
      <c r="H33" s="1229"/>
      <c r="I33" s="1230"/>
      <c r="J33" s="173"/>
    </row>
    <row r="34" spans="1:10" x14ac:dyDescent="0.25">
      <c r="A34" s="93" t="s">
        <v>366</v>
      </c>
      <c r="B34" s="1231" t="s">
        <v>367</v>
      </c>
      <c r="C34" s="1232"/>
      <c r="D34" s="1226"/>
      <c r="E34" s="1227"/>
      <c r="F34" s="1227"/>
      <c r="G34" s="1228"/>
      <c r="H34" s="1229"/>
      <c r="I34" s="1230"/>
      <c r="J34" s="172"/>
    </row>
    <row r="35" spans="1:10" x14ac:dyDescent="0.25">
      <c r="A35" s="82" t="s">
        <v>291</v>
      </c>
      <c r="B35" s="1233" t="s">
        <v>368</v>
      </c>
      <c r="C35" s="1234"/>
      <c r="D35" s="1226"/>
      <c r="E35" s="1227"/>
      <c r="F35" s="1227"/>
      <c r="G35" s="1228"/>
      <c r="H35" s="1229"/>
      <c r="I35" s="1230"/>
      <c r="J35" s="172"/>
    </row>
    <row r="36" spans="1:10" x14ac:dyDescent="0.25">
      <c r="A36" s="82" t="s">
        <v>294</v>
      </c>
      <c r="B36" s="1233" t="s">
        <v>369</v>
      </c>
      <c r="C36" s="1234"/>
      <c r="D36" s="1226"/>
      <c r="E36" s="1227"/>
      <c r="F36" s="1227"/>
      <c r="G36" s="1228"/>
      <c r="H36" s="1229"/>
      <c r="I36" s="1230"/>
      <c r="J36" s="172"/>
    </row>
    <row r="37" spans="1:10" x14ac:dyDescent="0.25">
      <c r="A37" s="151" t="s">
        <v>326</v>
      </c>
      <c r="B37" s="1231" t="s">
        <v>370</v>
      </c>
      <c r="C37" s="1232"/>
      <c r="D37" s="1226"/>
      <c r="E37" s="1227"/>
      <c r="F37" s="1227"/>
      <c r="G37" s="1228"/>
      <c r="H37" s="1229"/>
      <c r="I37" s="1230"/>
      <c r="J37" s="172"/>
    </row>
    <row r="38" spans="1:10" x14ac:dyDescent="0.25">
      <c r="A38" s="151" t="s">
        <v>348</v>
      </c>
      <c r="B38" s="1231" t="s">
        <v>371</v>
      </c>
      <c r="C38" s="1232"/>
      <c r="D38" s="1226"/>
      <c r="E38" s="1227"/>
      <c r="F38" s="1227"/>
      <c r="G38" s="1228"/>
      <c r="H38" s="1229"/>
      <c r="I38" s="1230"/>
      <c r="J38" s="172"/>
    </row>
    <row r="39" spans="1:10" x14ac:dyDescent="0.25">
      <c r="A39" s="151" t="s">
        <v>372</v>
      </c>
      <c r="B39" s="1231" t="s">
        <v>373</v>
      </c>
      <c r="C39" s="1232"/>
      <c r="D39" s="1226"/>
      <c r="E39" s="1227"/>
      <c r="F39" s="1227"/>
      <c r="G39" s="1228"/>
      <c r="H39" s="1229"/>
      <c r="I39" s="1230"/>
      <c r="J39" s="172"/>
    </row>
    <row r="40" spans="1:10" x14ac:dyDescent="0.25">
      <c r="A40" s="79" t="s">
        <v>296</v>
      </c>
      <c r="B40" s="1233" t="s">
        <v>374</v>
      </c>
      <c r="C40" s="1234"/>
      <c r="D40" s="1235"/>
      <c r="E40" s="1235"/>
      <c r="F40" s="1235"/>
      <c r="G40" s="1235"/>
      <c r="H40" s="1184"/>
      <c r="I40" s="1184"/>
      <c r="J40" s="172"/>
    </row>
    <row r="41" spans="1:10" x14ac:dyDescent="0.25">
      <c r="A41" s="161"/>
      <c r="B41" s="161"/>
      <c r="C41" s="161"/>
      <c r="D41" s="162"/>
      <c r="E41" s="162"/>
      <c r="F41" s="162"/>
      <c r="G41" s="162"/>
      <c r="H41" s="162"/>
      <c r="I41" s="162"/>
      <c r="J41" s="162"/>
    </row>
    <row r="42" spans="1:10" x14ac:dyDescent="0.25">
      <c r="A42" s="162"/>
      <c r="B42" s="162"/>
      <c r="C42" s="162"/>
      <c r="D42" s="162"/>
      <c r="E42" s="162"/>
      <c r="F42" s="162"/>
      <c r="G42" s="162"/>
      <c r="H42" s="162"/>
      <c r="I42" s="162"/>
      <c r="J42" s="162"/>
    </row>
    <row r="43" spans="1:10" x14ac:dyDescent="0.25">
      <c r="A43" s="162"/>
      <c r="B43" s="162"/>
      <c r="C43" s="162"/>
      <c r="D43" s="162"/>
      <c r="E43" s="162"/>
      <c r="F43" s="162"/>
      <c r="G43" s="162"/>
      <c r="H43" s="162"/>
      <c r="I43" s="162"/>
      <c r="J43" s="162"/>
    </row>
    <row r="44" spans="1:10" x14ac:dyDescent="0.25">
      <c r="A44" s="162"/>
      <c r="B44" s="162"/>
      <c r="C44" s="162"/>
      <c r="D44" s="162"/>
      <c r="E44" s="162"/>
      <c r="F44" s="162"/>
      <c r="G44" s="162"/>
      <c r="H44" s="162"/>
      <c r="I44" s="162"/>
      <c r="J44" s="162"/>
    </row>
    <row r="45" spans="1:10" x14ac:dyDescent="0.25">
      <c r="A45" s="162"/>
      <c r="B45" s="162"/>
      <c r="C45" s="162"/>
      <c r="D45" s="162"/>
      <c r="E45" s="162"/>
      <c r="F45" s="162"/>
      <c r="G45" s="162"/>
      <c r="H45" s="162"/>
      <c r="I45" s="162"/>
      <c r="J45" s="162"/>
    </row>
    <row r="46" spans="1:10" x14ac:dyDescent="0.25">
      <c r="A46" s="162"/>
      <c r="B46" s="162"/>
      <c r="C46" s="162"/>
      <c r="D46" s="162"/>
      <c r="E46" s="162"/>
      <c r="F46" s="162"/>
      <c r="G46" s="162"/>
      <c r="H46" s="162"/>
      <c r="I46" s="162"/>
      <c r="J46" s="162"/>
    </row>
    <row r="47" spans="1:10" x14ac:dyDescent="0.25">
      <c r="A47" s="154"/>
      <c r="B47" s="154"/>
      <c r="C47" s="154"/>
      <c r="D47" s="154"/>
      <c r="E47" s="154"/>
      <c r="F47" s="155"/>
      <c r="G47" s="155"/>
      <c r="H47" s="155"/>
      <c r="I47" s="155"/>
      <c r="J47" s="155"/>
    </row>
    <row r="48" spans="1:10" x14ac:dyDescent="0.25">
      <c r="A48" s="154"/>
      <c r="B48" s="163"/>
      <c r="C48" s="154"/>
      <c r="D48" s="133"/>
      <c r="E48" s="154"/>
      <c r="F48" s="155"/>
      <c r="G48" s="155"/>
      <c r="H48" s="155"/>
      <c r="I48" s="133"/>
      <c r="J48" s="155"/>
    </row>
    <row r="49" spans="1:10" x14ac:dyDescent="0.25">
      <c r="A49" s="154"/>
      <c r="B49" s="164" t="s">
        <v>375</v>
      </c>
      <c r="C49" s="164"/>
      <c r="D49" s="165" t="s">
        <v>234</v>
      </c>
      <c r="E49" s="166"/>
      <c r="F49" s="167"/>
      <c r="G49" s="167"/>
      <c r="H49" s="167"/>
      <c r="I49" s="168" t="s">
        <v>376</v>
      </c>
      <c r="J49" s="155"/>
    </row>
    <row r="50" spans="1:10" x14ac:dyDescent="0.25">
      <c r="A50" s="154"/>
      <c r="B50" s="164"/>
      <c r="C50" s="164"/>
      <c r="D50" s="164"/>
      <c r="E50" s="166"/>
      <c r="F50" s="167"/>
      <c r="G50" s="167"/>
      <c r="H50" s="167"/>
      <c r="I50" s="169"/>
      <c r="J50" s="155"/>
    </row>
  </sheetData>
  <mergeCells count="93">
    <mergeCell ref="H38:I38"/>
    <mergeCell ref="H39:I39"/>
    <mergeCell ref="H40:I40"/>
    <mergeCell ref="D33:G33"/>
    <mergeCell ref="D34:G34"/>
    <mergeCell ref="D35:G35"/>
    <mergeCell ref="D36:G36"/>
    <mergeCell ref="D37:G37"/>
    <mergeCell ref="D38:G38"/>
    <mergeCell ref="H33:I33"/>
    <mergeCell ref="H34:I34"/>
    <mergeCell ref="H35:I35"/>
    <mergeCell ref="H36:I36"/>
    <mergeCell ref="H37:I37"/>
    <mergeCell ref="B39:C39"/>
    <mergeCell ref="B40:C40"/>
    <mergeCell ref="D39:G39"/>
    <mergeCell ref="B31:C31"/>
    <mergeCell ref="D31:G31"/>
    <mergeCell ref="B34:C34"/>
    <mergeCell ref="B35:C35"/>
    <mergeCell ref="B36:C36"/>
    <mergeCell ref="B37:C37"/>
    <mergeCell ref="B38:C38"/>
    <mergeCell ref="D40:G40"/>
    <mergeCell ref="H31:I31"/>
    <mergeCell ref="B32:C32"/>
    <mergeCell ref="D32:G32"/>
    <mergeCell ref="H32:I32"/>
    <mergeCell ref="B29:C29"/>
    <mergeCell ref="D29:G29"/>
    <mergeCell ref="H29:I29"/>
    <mergeCell ref="B30:C30"/>
    <mergeCell ref="D30:G30"/>
    <mergeCell ref="H30:I30"/>
    <mergeCell ref="B27:C27"/>
    <mergeCell ref="D27:G27"/>
    <mergeCell ref="H27:I27"/>
    <mergeCell ref="B28:C28"/>
    <mergeCell ref="D28:G28"/>
    <mergeCell ref="H28:I28"/>
    <mergeCell ref="B25:C25"/>
    <mergeCell ref="D25:G25"/>
    <mergeCell ref="H25:I25"/>
    <mergeCell ref="B26:C26"/>
    <mergeCell ref="D26:G26"/>
    <mergeCell ref="H26:I26"/>
    <mergeCell ref="B23:C23"/>
    <mergeCell ref="D23:G23"/>
    <mergeCell ref="H23:I23"/>
    <mergeCell ref="B24:C24"/>
    <mergeCell ref="D24:G24"/>
    <mergeCell ref="H24:I24"/>
    <mergeCell ref="B21:C21"/>
    <mergeCell ref="D21:G21"/>
    <mergeCell ref="H21:I21"/>
    <mergeCell ref="B22:C22"/>
    <mergeCell ref="D22:G22"/>
    <mergeCell ref="H22:I22"/>
    <mergeCell ref="B19:C19"/>
    <mergeCell ref="D19:G19"/>
    <mergeCell ref="H19:I19"/>
    <mergeCell ref="B20:C20"/>
    <mergeCell ref="D20:G20"/>
    <mergeCell ref="H20:I20"/>
    <mergeCell ref="B17:C17"/>
    <mergeCell ref="D17:G17"/>
    <mergeCell ref="H17:I17"/>
    <mergeCell ref="B18:C18"/>
    <mergeCell ref="D18:G18"/>
    <mergeCell ref="H18:I18"/>
    <mergeCell ref="B16:C16"/>
    <mergeCell ref="D16:G16"/>
    <mergeCell ref="H16:I16"/>
    <mergeCell ref="A10:B10"/>
    <mergeCell ref="A11:C11"/>
    <mergeCell ref="D11:G12"/>
    <mergeCell ref="A12:C12"/>
    <mergeCell ref="D13:G13"/>
    <mergeCell ref="H13:I13"/>
    <mergeCell ref="H11:I12"/>
    <mergeCell ref="D14:G14"/>
    <mergeCell ref="H14:I14"/>
    <mergeCell ref="B15:C15"/>
    <mergeCell ref="D15:G15"/>
    <mergeCell ref="H15:I15"/>
    <mergeCell ref="A2:I3"/>
    <mergeCell ref="A4:B4"/>
    <mergeCell ref="C4:E8"/>
    <mergeCell ref="F4:I4"/>
    <mergeCell ref="A5:B8"/>
    <mergeCell ref="F5:I9"/>
    <mergeCell ref="A9:B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0"/>
  <sheetViews>
    <sheetView workbookViewId="0">
      <selection activeCell="E20" sqref="E20"/>
    </sheetView>
  </sheetViews>
  <sheetFormatPr defaultRowHeight="15" x14ac:dyDescent="0.25"/>
  <cols>
    <col min="1" max="1" width="5.5703125" customWidth="1"/>
    <col min="2" max="2" width="28.140625" customWidth="1"/>
    <col min="3" max="3" width="47" customWidth="1"/>
    <col min="4" max="4" width="11.42578125" customWidth="1"/>
    <col min="5" max="5" width="10.28515625" customWidth="1"/>
    <col min="6" max="6" width="14.7109375" customWidth="1"/>
    <col min="7" max="7" width="10.5703125" customWidth="1"/>
    <col min="8" max="8" width="10.140625" customWidth="1"/>
    <col min="9" max="9" width="10.85546875" customWidth="1"/>
    <col min="10" max="10" width="13.42578125" customWidth="1"/>
    <col min="11" max="11" width="10.7109375" customWidth="1"/>
    <col min="12" max="12" width="11.42578125" customWidth="1"/>
  </cols>
  <sheetData>
    <row r="1" spans="1:12" x14ac:dyDescent="0.25">
      <c r="A1" s="4"/>
      <c r="B1" s="5"/>
      <c r="C1" s="2"/>
    </row>
    <row r="2" spans="1:12" x14ac:dyDescent="0.25">
      <c r="A2" s="6" t="s">
        <v>658</v>
      </c>
      <c r="B2" s="2"/>
      <c r="C2" s="2"/>
    </row>
    <row r="3" spans="1:12" x14ac:dyDescent="0.25">
      <c r="A3" s="7"/>
      <c r="B3" s="2"/>
      <c r="C3" s="2"/>
      <c r="D3" s="13"/>
      <c r="E3" s="13"/>
      <c r="F3" s="13"/>
      <c r="G3" s="13"/>
      <c r="H3" s="13"/>
      <c r="I3" s="13"/>
      <c r="J3" s="10"/>
      <c r="K3" s="10"/>
      <c r="L3" s="13"/>
    </row>
    <row r="4" spans="1:12" x14ac:dyDescent="0.25">
      <c r="A4" s="629" t="s">
        <v>22</v>
      </c>
      <c r="B4" s="629"/>
      <c r="C4" s="629"/>
      <c r="D4" s="11"/>
      <c r="E4" s="11"/>
      <c r="F4" s="11"/>
      <c r="G4" s="11"/>
      <c r="H4" s="11"/>
      <c r="I4" s="11"/>
      <c r="J4" s="11"/>
      <c r="K4" s="11"/>
      <c r="L4" s="12"/>
    </row>
    <row r="5" spans="1:12" ht="15.75" thickBot="1" x14ac:dyDescent="0.3">
      <c r="A5" s="20" t="s">
        <v>7</v>
      </c>
      <c r="B5" s="20"/>
      <c r="C5" s="20"/>
      <c r="D5" s="11"/>
      <c r="E5" s="11"/>
      <c r="F5" s="11"/>
      <c r="G5" s="11"/>
      <c r="H5" s="11"/>
      <c r="I5" s="11"/>
      <c r="J5" s="11"/>
      <c r="K5" s="11"/>
      <c r="L5" s="12"/>
    </row>
    <row r="6" spans="1:12" ht="26.25" customHeight="1" x14ac:dyDescent="0.25">
      <c r="A6" s="22" t="s">
        <v>8</v>
      </c>
      <c r="B6" s="23" t="s">
        <v>16</v>
      </c>
      <c r="C6" s="19" t="s">
        <v>656</v>
      </c>
      <c r="D6" s="13"/>
      <c r="E6" s="13"/>
      <c r="F6" s="14"/>
      <c r="G6" s="14"/>
      <c r="H6" s="13"/>
      <c r="I6" s="13"/>
      <c r="J6" s="13"/>
      <c r="K6" s="13"/>
      <c r="L6" s="13"/>
    </row>
    <row r="7" spans="1:12" x14ac:dyDescent="0.25">
      <c r="A7" s="24" t="s">
        <v>11</v>
      </c>
      <c r="B7" s="25" t="s">
        <v>19</v>
      </c>
      <c r="C7" s="9" t="s">
        <v>647</v>
      </c>
      <c r="D7" s="13"/>
      <c r="E7" s="13"/>
      <c r="F7" s="13"/>
      <c r="G7" s="13"/>
      <c r="H7" s="13"/>
      <c r="I7" s="13"/>
      <c r="J7" s="13"/>
      <c r="K7" s="13"/>
      <c r="L7" s="13"/>
    </row>
    <row r="8" spans="1:12" ht="52.5" customHeight="1" x14ac:dyDescent="0.25">
      <c r="A8" s="24" t="s">
        <v>13</v>
      </c>
      <c r="B8" s="26" t="s">
        <v>20</v>
      </c>
      <c r="C8" s="9" t="s">
        <v>647</v>
      </c>
      <c r="D8" s="13"/>
      <c r="E8" s="13"/>
      <c r="F8" s="13"/>
      <c r="G8" s="13"/>
      <c r="H8" s="13"/>
      <c r="I8" s="13"/>
      <c r="J8" s="13"/>
      <c r="K8" s="13"/>
      <c r="L8" s="13"/>
    </row>
    <row r="9" spans="1:12" ht="30" x14ac:dyDescent="0.25">
      <c r="A9" s="633" t="s">
        <v>14</v>
      </c>
      <c r="B9" s="635" t="s">
        <v>21</v>
      </c>
      <c r="C9" s="9" t="s">
        <v>657</v>
      </c>
      <c r="D9" s="13"/>
      <c r="E9" s="13"/>
      <c r="F9" s="13"/>
      <c r="G9" s="13"/>
      <c r="H9" s="13"/>
      <c r="I9" s="13"/>
      <c r="J9" s="13"/>
      <c r="K9" s="13"/>
      <c r="L9" s="13"/>
    </row>
    <row r="10" spans="1:12" x14ac:dyDescent="0.25">
      <c r="A10" s="633"/>
      <c r="B10" s="636"/>
      <c r="C10" s="9"/>
      <c r="D10" s="13"/>
      <c r="E10" s="13"/>
      <c r="F10" s="13"/>
      <c r="G10" s="13"/>
      <c r="H10" s="13"/>
      <c r="I10" s="13"/>
      <c r="J10" s="13"/>
      <c r="K10" s="13"/>
      <c r="L10" s="13"/>
    </row>
    <row r="11" spans="1:12" x14ac:dyDescent="0.25">
      <c r="A11" s="633"/>
      <c r="B11" s="636"/>
      <c r="C11" s="9"/>
      <c r="D11" s="13"/>
      <c r="E11" s="13"/>
      <c r="F11" s="13"/>
      <c r="G11" s="13"/>
      <c r="H11" s="13"/>
      <c r="I11" s="13"/>
      <c r="J11" s="13"/>
      <c r="K11" s="13"/>
      <c r="L11" s="13"/>
    </row>
    <row r="12" spans="1:12" x14ac:dyDescent="0.25">
      <c r="A12" s="633"/>
      <c r="B12" s="636"/>
      <c r="C12" s="9"/>
      <c r="D12" s="13"/>
      <c r="E12" s="13"/>
      <c r="F12" s="13"/>
      <c r="G12" s="13"/>
      <c r="H12" s="13"/>
      <c r="I12" s="13"/>
      <c r="J12" s="13"/>
      <c r="K12" s="13"/>
      <c r="L12" s="13"/>
    </row>
    <row r="13" spans="1:12" x14ac:dyDescent="0.25">
      <c r="A13" s="633"/>
      <c r="B13" s="636"/>
      <c r="C13" s="9"/>
      <c r="D13" s="13"/>
      <c r="E13" s="13"/>
      <c r="F13" s="13"/>
      <c r="G13" s="13"/>
      <c r="H13" s="13"/>
      <c r="I13" s="13"/>
      <c r="J13" s="13"/>
      <c r="K13" s="13"/>
      <c r="L13" s="13"/>
    </row>
    <row r="14" spans="1:12" x14ac:dyDescent="0.25">
      <c r="A14" s="633"/>
      <c r="B14" s="636"/>
      <c r="C14" s="9"/>
      <c r="D14" s="13"/>
      <c r="E14" s="13"/>
      <c r="F14" s="13"/>
      <c r="G14" s="13"/>
      <c r="H14" s="13"/>
      <c r="I14" s="13"/>
      <c r="J14" s="13"/>
      <c r="K14" s="13"/>
      <c r="L14" s="13"/>
    </row>
    <row r="15" spans="1:12" ht="15.75" thickBot="1" x14ac:dyDescent="0.3">
      <c r="A15" s="634"/>
      <c r="B15" s="637"/>
      <c r="C15" s="8"/>
      <c r="D15" s="13"/>
      <c r="E15" s="13"/>
      <c r="F15" s="13"/>
      <c r="G15" s="13"/>
      <c r="H15" s="13"/>
      <c r="I15" s="13"/>
      <c r="J15" s="13"/>
      <c r="K15" s="13"/>
      <c r="L15" s="13"/>
    </row>
    <row r="16" spans="1:12" x14ac:dyDescent="0.25">
      <c r="A16" s="16"/>
      <c r="B16" s="17"/>
      <c r="C16" s="15"/>
      <c r="D16" s="13"/>
      <c r="E16" s="13"/>
      <c r="F16" s="13"/>
      <c r="G16" s="13"/>
      <c r="H16" s="13"/>
      <c r="I16" s="13"/>
      <c r="J16" s="13"/>
      <c r="K16" s="13"/>
      <c r="L16" s="13"/>
    </row>
    <row r="17" spans="1:12" x14ac:dyDescent="0.25">
      <c r="A17" s="16"/>
      <c r="B17" s="18"/>
      <c r="C17" s="15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25.5" customHeight="1" x14ac:dyDescent="0.25">
      <c r="A18" s="16" t="s">
        <v>23</v>
      </c>
      <c r="B18" s="628" t="s">
        <v>650</v>
      </c>
      <c r="C18" s="628"/>
    </row>
    <row r="19" spans="1:12" ht="25.5" customHeight="1" x14ac:dyDescent="0.25">
      <c r="A19" s="16"/>
      <c r="B19" s="631" t="s">
        <v>746</v>
      </c>
      <c r="C19" s="631"/>
    </row>
    <row r="20" spans="1:12" ht="53.25" customHeight="1" x14ac:dyDescent="0.25">
      <c r="A20" s="16" t="s">
        <v>24</v>
      </c>
      <c r="B20" s="628" t="s">
        <v>25</v>
      </c>
      <c r="C20" s="628"/>
    </row>
    <row r="21" spans="1:12" ht="45" customHeight="1" x14ac:dyDescent="0.25">
      <c r="A21" s="16"/>
      <c r="B21" s="631" t="s">
        <v>402</v>
      </c>
      <c r="C21" s="632"/>
    </row>
    <row r="22" spans="1:12" ht="30" customHeight="1" x14ac:dyDescent="0.25">
      <c r="A22" s="16" t="s">
        <v>17</v>
      </c>
      <c r="B22" s="630" t="s">
        <v>26</v>
      </c>
      <c r="C22" s="630"/>
    </row>
    <row r="23" spans="1:12" ht="139.5" customHeight="1" x14ac:dyDescent="0.25">
      <c r="A23" s="16"/>
      <c r="B23" s="638" t="s">
        <v>403</v>
      </c>
      <c r="C23" s="638"/>
    </row>
    <row r="24" spans="1:12" x14ac:dyDescent="0.25">
      <c r="A24" s="16" t="s">
        <v>18</v>
      </c>
      <c r="B24" s="628" t="s">
        <v>27</v>
      </c>
      <c r="C24" s="628"/>
    </row>
    <row r="25" spans="1:12" ht="110.25" customHeight="1" x14ac:dyDescent="0.25">
      <c r="A25" s="16"/>
      <c r="B25" s="638" t="s">
        <v>475</v>
      </c>
      <c r="C25" s="639"/>
    </row>
    <row r="26" spans="1:12" x14ac:dyDescent="0.25">
      <c r="A26" s="16"/>
      <c r="B26" s="632"/>
      <c r="C26" s="632"/>
    </row>
    <row r="27" spans="1:12" x14ac:dyDescent="0.25">
      <c r="A27" s="21"/>
      <c r="B27" s="632"/>
      <c r="C27" s="632"/>
    </row>
    <row r="28" spans="1:12" x14ac:dyDescent="0.25">
      <c r="A28" s="16"/>
      <c r="B28" s="632"/>
      <c r="C28" s="632"/>
      <c r="D28" s="29"/>
    </row>
    <row r="29" spans="1:12" ht="18" customHeight="1" x14ac:dyDescent="0.25">
      <c r="A29" s="34" t="s">
        <v>28</v>
      </c>
      <c r="B29" s="640" t="s">
        <v>29</v>
      </c>
      <c r="C29" s="640"/>
      <c r="D29" s="29"/>
    </row>
    <row r="30" spans="1:12" ht="18" x14ac:dyDescent="0.25">
      <c r="A30" s="16" t="s">
        <v>7</v>
      </c>
      <c r="B30" s="30"/>
      <c r="C30" s="28"/>
      <c r="D30" s="29"/>
    </row>
    <row r="31" spans="1:12" ht="64.5" customHeight="1" x14ac:dyDescent="0.25">
      <c r="A31" s="31" t="s">
        <v>8</v>
      </c>
      <c r="B31" s="628" t="s">
        <v>44</v>
      </c>
      <c r="C31" s="628"/>
      <c r="D31" s="29"/>
    </row>
    <row r="32" spans="1:12" ht="18" x14ac:dyDescent="0.25">
      <c r="A32" s="31"/>
      <c r="B32" s="189" t="s">
        <v>404</v>
      </c>
      <c r="C32" s="28"/>
      <c r="D32" s="29"/>
    </row>
    <row r="33" spans="1:4" ht="33" customHeight="1" x14ac:dyDescent="0.25">
      <c r="A33" s="31" t="s">
        <v>11</v>
      </c>
      <c r="B33" s="642" t="s">
        <v>45</v>
      </c>
      <c r="C33" s="642"/>
      <c r="D33" s="29"/>
    </row>
    <row r="34" spans="1:4" ht="34.5" customHeight="1" x14ac:dyDescent="0.25">
      <c r="A34" s="21"/>
      <c r="B34" s="627" t="s">
        <v>409</v>
      </c>
      <c r="C34" s="627"/>
      <c r="D34" s="29"/>
    </row>
    <row r="35" spans="1:4" ht="36.75" customHeight="1" x14ac:dyDescent="0.25">
      <c r="A35" s="16" t="s">
        <v>46</v>
      </c>
      <c r="B35" s="626" t="s">
        <v>47</v>
      </c>
      <c r="C35" s="626"/>
      <c r="D35" s="29"/>
    </row>
    <row r="36" spans="1:4" ht="21.75" customHeight="1" x14ac:dyDescent="0.25">
      <c r="A36" s="16"/>
      <c r="B36" s="190" t="s">
        <v>405</v>
      </c>
      <c r="C36" s="28"/>
      <c r="D36" s="29"/>
    </row>
    <row r="37" spans="1:4" ht="18" customHeight="1" x14ac:dyDescent="0.25">
      <c r="A37" s="16" t="s">
        <v>48</v>
      </c>
      <c r="B37" s="626" t="s">
        <v>49</v>
      </c>
      <c r="C37" s="626"/>
      <c r="D37" s="29"/>
    </row>
    <row r="38" spans="1:4" ht="18" x14ac:dyDescent="0.25">
      <c r="A38" s="16"/>
      <c r="B38" s="30"/>
      <c r="C38" s="28"/>
      <c r="D38" s="29"/>
    </row>
    <row r="39" spans="1:4" ht="43.5" customHeight="1" x14ac:dyDescent="0.25">
      <c r="A39" s="16" t="s">
        <v>50</v>
      </c>
      <c r="B39" s="626" t="s">
        <v>51</v>
      </c>
      <c r="C39" s="626"/>
      <c r="D39" s="29"/>
    </row>
    <row r="40" spans="1:4" ht="18" x14ac:dyDescent="0.25">
      <c r="A40" s="32"/>
      <c r="B40" s="27"/>
      <c r="C40" s="28"/>
      <c r="D40" s="29"/>
    </row>
    <row r="41" spans="1:4" ht="34.5" customHeight="1" x14ac:dyDescent="0.25">
      <c r="A41" s="32" t="s">
        <v>52</v>
      </c>
      <c r="B41" s="628" t="s">
        <v>53</v>
      </c>
      <c r="C41" s="628"/>
      <c r="D41" s="29"/>
    </row>
    <row r="42" spans="1:4" ht="18" x14ac:dyDescent="0.25">
      <c r="A42" s="32"/>
      <c r="B42" s="189" t="s">
        <v>406</v>
      </c>
      <c r="C42" s="28"/>
      <c r="D42" s="29"/>
    </row>
    <row r="43" spans="1:4" ht="56.25" customHeight="1" x14ac:dyDescent="0.25">
      <c r="A43" s="49" t="s">
        <v>54</v>
      </c>
      <c r="B43" s="620" t="s">
        <v>73</v>
      </c>
      <c r="C43" s="620"/>
      <c r="D43" s="29"/>
    </row>
    <row r="44" spans="1:4" ht="18" x14ac:dyDescent="0.25">
      <c r="A44" s="49"/>
      <c r="B44" s="189" t="s">
        <v>404</v>
      </c>
      <c r="C44" s="28"/>
      <c r="D44" s="29"/>
    </row>
    <row r="45" spans="1:4" ht="30.75" customHeight="1" x14ac:dyDescent="0.25">
      <c r="A45" s="49" t="s">
        <v>56</v>
      </c>
      <c r="B45" s="619" t="s">
        <v>55</v>
      </c>
      <c r="C45" s="619"/>
      <c r="D45" s="29"/>
    </row>
    <row r="46" spans="1:4" ht="18" x14ac:dyDescent="0.25">
      <c r="A46" s="49"/>
      <c r="B46" s="190" t="s">
        <v>404</v>
      </c>
      <c r="C46" s="28"/>
      <c r="D46" s="29"/>
    </row>
    <row r="47" spans="1:4" ht="51" customHeight="1" x14ac:dyDescent="0.25">
      <c r="A47" s="49" t="s">
        <v>61</v>
      </c>
      <c r="B47" s="623" t="s">
        <v>57</v>
      </c>
      <c r="C47" s="623"/>
      <c r="D47" s="29"/>
    </row>
    <row r="48" spans="1:4" ht="18" x14ac:dyDescent="0.25">
      <c r="A48" s="16"/>
      <c r="B48" s="33" t="s">
        <v>60</v>
      </c>
      <c r="C48" s="28"/>
      <c r="D48" s="29"/>
    </row>
    <row r="49" spans="1:4" ht="18" x14ac:dyDescent="0.25">
      <c r="A49" s="16"/>
      <c r="B49" s="33" t="s">
        <v>58</v>
      </c>
      <c r="C49" s="28"/>
      <c r="D49" s="29"/>
    </row>
    <row r="50" spans="1:4" x14ac:dyDescent="0.25">
      <c r="A50" s="16"/>
      <c r="B50" s="15" t="s">
        <v>59</v>
      </c>
      <c r="C50" s="10"/>
      <c r="D50" s="29"/>
    </row>
    <row r="51" spans="1:4" ht="18" x14ac:dyDescent="0.25">
      <c r="A51" s="32"/>
      <c r="B51" s="189" t="s">
        <v>404</v>
      </c>
      <c r="C51" s="28"/>
      <c r="D51" s="29"/>
    </row>
    <row r="52" spans="1:4" ht="60" customHeight="1" x14ac:dyDescent="0.25">
      <c r="A52" s="51" t="s">
        <v>63</v>
      </c>
      <c r="B52" s="624" t="s">
        <v>62</v>
      </c>
      <c r="C52" s="624"/>
      <c r="D52" s="29"/>
    </row>
    <row r="53" spans="1:4" x14ac:dyDescent="0.25">
      <c r="A53" s="52"/>
      <c r="B53" s="191" t="s">
        <v>407</v>
      </c>
    </row>
    <row r="54" spans="1:4" ht="31.5" customHeight="1" x14ac:dyDescent="0.25">
      <c r="A54" s="52" t="s">
        <v>65</v>
      </c>
      <c r="B54" s="625" t="s">
        <v>64</v>
      </c>
      <c r="C54" s="625"/>
    </row>
    <row r="55" spans="1:4" x14ac:dyDescent="0.25">
      <c r="A55" s="52"/>
      <c r="B55" s="191" t="s">
        <v>404</v>
      </c>
    </row>
    <row r="56" spans="1:4" ht="66" customHeight="1" x14ac:dyDescent="0.25">
      <c r="A56" s="52" t="s">
        <v>67</v>
      </c>
      <c r="B56" s="625" t="s">
        <v>66</v>
      </c>
      <c r="C56" s="625"/>
    </row>
    <row r="57" spans="1:4" x14ac:dyDescent="0.25">
      <c r="A57" s="52"/>
      <c r="B57" s="191" t="s">
        <v>404</v>
      </c>
    </row>
    <row r="58" spans="1:4" ht="56.25" customHeight="1" x14ac:dyDescent="0.25">
      <c r="A58" s="52" t="s">
        <v>69</v>
      </c>
      <c r="B58" s="625" t="s">
        <v>68</v>
      </c>
      <c r="C58" s="625"/>
    </row>
    <row r="59" spans="1:4" x14ac:dyDescent="0.25">
      <c r="A59" s="50"/>
      <c r="B59" s="191" t="s">
        <v>404</v>
      </c>
    </row>
    <row r="60" spans="1:4" x14ac:dyDescent="0.25">
      <c r="A60" s="50"/>
      <c r="B60" s="621"/>
      <c r="C60" s="621"/>
    </row>
    <row r="61" spans="1:4" ht="34.5" customHeight="1" x14ac:dyDescent="0.25">
      <c r="A61" s="52" t="s">
        <v>71</v>
      </c>
      <c r="B61" s="622" t="s">
        <v>70</v>
      </c>
      <c r="C61" s="622"/>
    </row>
    <row r="62" spans="1:4" x14ac:dyDescent="0.25">
      <c r="A62" s="52"/>
      <c r="B62" s="191" t="s">
        <v>404</v>
      </c>
    </row>
    <row r="63" spans="1:4" ht="15.75" x14ac:dyDescent="0.25">
      <c r="A63" s="52" t="s">
        <v>74</v>
      </c>
      <c r="B63" s="47" t="s">
        <v>72</v>
      </c>
    </row>
    <row r="64" spans="1:4" x14ac:dyDescent="0.25">
      <c r="A64" s="52"/>
      <c r="B64" s="191" t="s">
        <v>404</v>
      </c>
    </row>
    <row r="65" spans="1:3" x14ac:dyDescent="0.25">
      <c r="A65" s="52"/>
    </row>
    <row r="66" spans="1:3" x14ac:dyDescent="0.25">
      <c r="A66" s="52" t="s">
        <v>75</v>
      </c>
      <c r="B66" t="s">
        <v>27</v>
      </c>
    </row>
    <row r="67" spans="1:3" ht="32.25" customHeight="1" x14ac:dyDescent="0.25">
      <c r="B67" s="641" t="s">
        <v>445</v>
      </c>
      <c r="C67" s="641"/>
    </row>
    <row r="69" spans="1:3" x14ac:dyDescent="0.25">
      <c r="A69" s="48" t="s">
        <v>76</v>
      </c>
    </row>
    <row r="70" spans="1:3" x14ac:dyDescent="0.25">
      <c r="A70" s="52" t="s">
        <v>77</v>
      </c>
      <c r="B70" t="s">
        <v>78</v>
      </c>
    </row>
    <row r="71" spans="1:3" ht="30" customHeight="1" x14ac:dyDescent="0.25">
      <c r="A71" s="52"/>
      <c r="B71" s="415" t="s">
        <v>404</v>
      </c>
    </row>
    <row r="72" spans="1:3" ht="42" customHeight="1" x14ac:dyDescent="0.25">
      <c r="A72" s="52" t="s">
        <v>79</v>
      </c>
      <c r="B72" s="625" t="s">
        <v>80</v>
      </c>
      <c r="C72" s="625"/>
    </row>
    <row r="73" spans="1:3" ht="35.25" customHeight="1" x14ac:dyDescent="0.25">
      <c r="A73" s="52"/>
      <c r="B73" s="415" t="s">
        <v>404</v>
      </c>
    </row>
    <row r="74" spans="1:3" ht="32.25" customHeight="1" x14ac:dyDescent="0.25">
      <c r="A74" s="52" t="s">
        <v>81</v>
      </c>
      <c r="B74" s="625" t="s">
        <v>82</v>
      </c>
      <c r="C74" s="625"/>
    </row>
    <row r="75" spans="1:3" ht="35.25" customHeight="1" x14ac:dyDescent="0.25">
      <c r="A75" s="52"/>
      <c r="B75" s="415" t="s">
        <v>404</v>
      </c>
    </row>
    <row r="76" spans="1:3" ht="42" customHeight="1" x14ac:dyDescent="0.25">
      <c r="A76" s="52" t="s">
        <v>83</v>
      </c>
      <c r="B76" s="625" t="s">
        <v>86</v>
      </c>
      <c r="C76" s="625"/>
    </row>
    <row r="77" spans="1:3" ht="33.75" customHeight="1" x14ac:dyDescent="0.25">
      <c r="A77" s="52"/>
    </row>
    <row r="78" spans="1:3" ht="15.75" x14ac:dyDescent="0.25">
      <c r="A78" s="52" t="s">
        <v>84</v>
      </c>
      <c r="B78" s="47" t="s">
        <v>27</v>
      </c>
    </row>
    <row r="79" spans="1:3" ht="17.25" customHeight="1" x14ac:dyDescent="0.25">
      <c r="A79" s="52"/>
    </row>
    <row r="80" spans="1:3" ht="20.25" customHeight="1" x14ac:dyDescent="0.25">
      <c r="A80" s="52"/>
    </row>
    <row r="81" spans="1:3" ht="29.25" customHeight="1" x14ac:dyDescent="0.25">
      <c r="A81" s="52" t="s">
        <v>85</v>
      </c>
      <c r="B81" s="625" t="s">
        <v>87</v>
      </c>
      <c r="C81" s="625"/>
    </row>
    <row r="82" spans="1:3" x14ac:dyDescent="0.25">
      <c r="A82" s="50"/>
    </row>
    <row r="83" spans="1:3" x14ac:dyDescent="0.25">
      <c r="A83" s="50"/>
    </row>
    <row r="84" spans="1:3" x14ac:dyDescent="0.25">
      <c r="A84" s="50"/>
    </row>
    <row r="85" spans="1:3" x14ac:dyDescent="0.25">
      <c r="A85" s="50"/>
    </row>
    <row r="86" spans="1:3" x14ac:dyDescent="0.25">
      <c r="A86" s="50"/>
    </row>
    <row r="87" spans="1:3" x14ac:dyDescent="0.25">
      <c r="A87" s="50"/>
    </row>
    <row r="88" spans="1:3" x14ac:dyDescent="0.25">
      <c r="A88" s="50"/>
    </row>
    <row r="89" spans="1:3" x14ac:dyDescent="0.25">
      <c r="A89" s="50"/>
    </row>
    <row r="90" spans="1:3" x14ac:dyDescent="0.25">
      <c r="A90" s="50"/>
    </row>
    <row r="91" spans="1:3" x14ac:dyDescent="0.25">
      <c r="A91" s="50"/>
    </row>
    <row r="92" spans="1:3" x14ac:dyDescent="0.25">
      <c r="A92" s="50"/>
    </row>
    <row r="93" spans="1:3" x14ac:dyDescent="0.25">
      <c r="A93" s="50"/>
    </row>
    <row r="94" spans="1:3" x14ac:dyDescent="0.25">
      <c r="A94" s="50"/>
    </row>
    <row r="95" spans="1:3" x14ac:dyDescent="0.25">
      <c r="A95" s="50"/>
    </row>
    <row r="96" spans="1:3" x14ac:dyDescent="0.25">
      <c r="A96" s="50"/>
    </row>
    <row r="97" spans="1:1" x14ac:dyDescent="0.25">
      <c r="A97" s="50"/>
    </row>
    <row r="98" spans="1:1" x14ac:dyDescent="0.25">
      <c r="A98" s="50"/>
    </row>
    <row r="99" spans="1:1" x14ac:dyDescent="0.25">
      <c r="A99" s="50"/>
    </row>
    <row r="100" spans="1:1" x14ac:dyDescent="0.25">
      <c r="A100" s="50"/>
    </row>
    <row r="101" spans="1:1" x14ac:dyDescent="0.25">
      <c r="A101" s="50"/>
    </row>
    <row r="102" spans="1:1" x14ac:dyDescent="0.25">
      <c r="A102" s="50"/>
    </row>
    <row r="103" spans="1:1" x14ac:dyDescent="0.25">
      <c r="A103" s="50"/>
    </row>
    <row r="104" spans="1:1" x14ac:dyDescent="0.25">
      <c r="A104" s="50"/>
    </row>
    <row r="105" spans="1:1" x14ac:dyDescent="0.25">
      <c r="A105" s="50"/>
    </row>
    <row r="106" spans="1:1" x14ac:dyDescent="0.25">
      <c r="A106" s="50"/>
    </row>
    <row r="107" spans="1:1" x14ac:dyDescent="0.25">
      <c r="A107" s="50"/>
    </row>
    <row r="108" spans="1:1" x14ac:dyDescent="0.25">
      <c r="A108" s="50"/>
    </row>
    <row r="109" spans="1:1" x14ac:dyDescent="0.25">
      <c r="A109" s="50"/>
    </row>
    <row r="110" spans="1:1" x14ac:dyDescent="0.25">
      <c r="A110" s="50"/>
    </row>
    <row r="111" spans="1:1" x14ac:dyDescent="0.25">
      <c r="A111" s="50"/>
    </row>
    <row r="112" spans="1:1" x14ac:dyDescent="0.25">
      <c r="A112" s="50"/>
    </row>
    <row r="113" spans="1:1" x14ac:dyDescent="0.25">
      <c r="A113" s="50"/>
    </row>
    <row r="114" spans="1:1" x14ac:dyDescent="0.25">
      <c r="A114" s="50"/>
    </row>
    <row r="115" spans="1:1" x14ac:dyDescent="0.25">
      <c r="A115" s="50"/>
    </row>
    <row r="116" spans="1:1" x14ac:dyDescent="0.25">
      <c r="A116" s="50"/>
    </row>
    <row r="117" spans="1:1" x14ac:dyDescent="0.25">
      <c r="A117" s="50"/>
    </row>
    <row r="118" spans="1:1" x14ac:dyDescent="0.25">
      <c r="A118" s="50"/>
    </row>
    <row r="119" spans="1:1" x14ac:dyDescent="0.25">
      <c r="A119" s="50"/>
    </row>
    <row r="120" spans="1:1" x14ac:dyDescent="0.25">
      <c r="A120" s="50"/>
    </row>
    <row r="121" spans="1:1" x14ac:dyDescent="0.25">
      <c r="A121" s="50"/>
    </row>
    <row r="122" spans="1:1" x14ac:dyDescent="0.25">
      <c r="A122" s="50"/>
    </row>
    <row r="123" spans="1:1" x14ac:dyDescent="0.25">
      <c r="A123" s="50"/>
    </row>
    <row r="124" spans="1:1" x14ac:dyDescent="0.25">
      <c r="A124" s="50"/>
    </row>
    <row r="125" spans="1:1" x14ac:dyDescent="0.25">
      <c r="A125" s="50"/>
    </row>
    <row r="126" spans="1:1" x14ac:dyDescent="0.25">
      <c r="A126" s="50"/>
    </row>
    <row r="127" spans="1:1" x14ac:dyDescent="0.25">
      <c r="A127" s="50"/>
    </row>
    <row r="128" spans="1:1" x14ac:dyDescent="0.25">
      <c r="A128" s="50"/>
    </row>
    <row r="129" spans="1:1" x14ac:dyDescent="0.25">
      <c r="A129" s="50"/>
    </row>
    <row r="130" spans="1:1" x14ac:dyDescent="0.25">
      <c r="A130" s="50"/>
    </row>
    <row r="131" spans="1:1" x14ac:dyDescent="0.25">
      <c r="A131" s="50"/>
    </row>
    <row r="132" spans="1:1" x14ac:dyDescent="0.25">
      <c r="A132" s="50"/>
    </row>
    <row r="133" spans="1:1" x14ac:dyDescent="0.25">
      <c r="A133" s="50"/>
    </row>
    <row r="134" spans="1:1" x14ac:dyDescent="0.25">
      <c r="A134" s="50"/>
    </row>
    <row r="135" spans="1:1" x14ac:dyDescent="0.25">
      <c r="A135" s="50"/>
    </row>
    <row r="136" spans="1:1" x14ac:dyDescent="0.25">
      <c r="A136" s="50"/>
    </row>
    <row r="137" spans="1:1" x14ac:dyDescent="0.25">
      <c r="A137" s="50"/>
    </row>
    <row r="138" spans="1:1" x14ac:dyDescent="0.25">
      <c r="A138" s="50"/>
    </row>
    <row r="139" spans="1:1" x14ac:dyDescent="0.25">
      <c r="A139" s="50"/>
    </row>
    <row r="140" spans="1:1" x14ac:dyDescent="0.25">
      <c r="A140" s="50"/>
    </row>
    <row r="141" spans="1:1" x14ac:dyDescent="0.25">
      <c r="A141" s="50"/>
    </row>
    <row r="142" spans="1:1" x14ac:dyDescent="0.25">
      <c r="A142" s="50"/>
    </row>
    <row r="143" spans="1:1" x14ac:dyDescent="0.25">
      <c r="A143" s="50"/>
    </row>
    <row r="144" spans="1:1" x14ac:dyDescent="0.25">
      <c r="A144" s="50"/>
    </row>
    <row r="145" spans="1:1" x14ac:dyDescent="0.25">
      <c r="A145" s="50"/>
    </row>
    <row r="146" spans="1:1" x14ac:dyDescent="0.25">
      <c r="A146" s="50"/>
    </row>
    <row r="147" spans="1:1" x14ac:dyDescent="0.25">
      <c r="A147" s="50"/>
    </row>
    <row r="148" spans="1:1" x14ac:dyDescent="0.25">
      <c r="A148" s="50"/>
    </row>
    <row r="149" spans="1:1" x14ac:dyDescent="0.25">
      <c r="A149" s="50"/>
    </row>
    <row r="150" spans="1:1" x14ac:dyDescent="0.25">
      <c r="A150" s="50"/>
    </row>
    <row r="151" spans="1:1" x14ac:dyDescent="0.25">
      <c r="A151" s="50"/>
    </row>
    <row r="152" spans="1:1" x14ac:dyDescent="0.25">
      <c r="A152" s="50"/>
    </row>
    <row r="153" spans="1:1" x14ac:dyDescent="0.25">
      <c r="A153" s="50"/>
    </row>
    <row r="154" spans="1:1" x14ac:dyDescent="0.25">
      <c r="A154" s="50"/>
    </row>
    <row r="155" spans="1:1" x14ac:dyDescent="0.25">
      <c r="A155" s="50"/>
    </row>
    <row r="156" spans="1:1" x14ac:dyDescent="0.25">
      <c r="A156" s="50"/>
    </row>
    <row r="157" spans="1:1" x14ac:dyDescent="0.25">
      <c r="A157" s="50"/>
    </row>
    <row r="158" spans="1:1" x14ac:dyDescent="0.25">
      <c r="A158" s="50"/>
    </row>
    <row r="159" spans="1:1" x14ac:dyDescent="0.25">
      <c r="A159" s="50"/>
    </row>
    <row r="160" spans="1:1" x14ac:dyDescent="0.25">
      <c r="A160" s="50"/>
    </row>
    <row r="161" spans="1:1" x14ac:dyDescent="0.25">
      <c r="A161" s="50"/>
    </row>
    <row r="162" spans="1:1" x14ac:dyDescent="0.25">
      <c r="A162" s="50"/>
    </row>
    <row r="163" spans="1:1" x14ac:dyDescent="0.25">
      <c r="A163" s="50"/>
    </row>
    <row r="164" spans="1:1" x14ac:dyDescent="0.25">
      <c r="A164" s="50"/>
    </row>
    <row r="165" spans="1:1" x14ac:dyDescent="0.25">
      <c r="A165" s="50"/>
    </row>
    <row r="166" spans="1:1" x14ac:dyDescent="0.25">
      <c r="A166" s="50"/>
    </row>
    <row r="167" spans="1:1" x14ac:dyDescent="0.25">
      <c r="A167" s="50"/>
    </row>
    <row r="168" spans="1:1" x14ac:dyDescent="0.25">
      <c r="A168" s="50"/>
    </row>
    <row r="169" spans="1:1" x14ac:dyDescent="0.25">
      <c r="A169" s="50"/>
    </row>
    <row r="170" spans="1:1" x14ac:dyDescent="0.25">
      <c r="A170" s="50"/>
    </row>
    <row r="171" spans="1:1" x14ac:dyDescent="0.25">
      <c r="A171" s="50"/>
    </row>
    <row r="172" spans="1:1" x14ac:dyDescent="0.25">
      <c r="A172" s="50"/>
    </row>
    <row r="173" spans="1:1" x14ac:dyDescent="0.25">
      <c r="A173" s="50"/>
    </row>
    <row r="174" spans="1:1" x14ac:dyDescent="0.25">
      <c r="A174" s="50"/>
    </row>
    <row r="175" spans="1:1" x14ac:dyDescent="0.25">
      <c r="A175" s="50"/>
    </row>
    <row r="176" spans="1:1" x14ac:dyDescent="0.25">
      <c r="A176" s="50"/>
    </row>
    <row r="177" spans="1:1" x14ac:dyDescent="0.25">
      <c r="A177" s="50"/>
    </row>
    <row r="178" spans="1:1" x14ac:dyDescent="0.25">
      <c r="A178" s="50"/>
    </row>
    <row r="179" spans="1:1" x14ac:dyDescent="0.25">
      <c r="A179" s="50"/>
    </row>
    <row r="180" spans="1:1" x14ac:dyDescent="0.25">
      <c r="A180" s="50"/>
    </row>
    <row r="181" spans="1:1" x14ac:dyDescent="0.25">
      <c r="A181" s="50"/>
    </row>
    <row r="182" spans="1:1" x14ac:dyDescent="0.25">
      <c r="A182" s="50"/>
    </row>
    <row r="183" spans="1:1" x14ac:dyDescent="0.25">
      <c r="A183" s="50"/>
    </row>
    <row r="184" spans="1:1" x14ac:dyDescent="0.25">
      <c r="A184" s="50"/>
    </row>
    <row r="185" spans="1:1" x14ac:dyDescent="0.25">
      <c r="A185" s="50"/>
    </row>
    <row r="186" spans="1:1" x14ac:dyDescent="0.25">
      <c r="A186" s="50"/>
    </row>
    <row r="187" spans="1:1" x14ac:dyDescent="0.25">
      <c r="A187" s="50"/>
    </row>
    <row r="188" spans="1:1" x14ac:dyDescent="0.25">
      <c r="A188" s="50"/>
    </row>
    <row r="189" spans="1:1" x14ac:dyDescent="0.25">
      <c r="A189" s="50"/>
    </row>
    <row r="190" spans="1:1" x14ac:dyDescent="0.25">
      <c r="A190" s="50"/>
    </row>
  </sheetData>
  <mergeCells count="36">
    <mergeCell ref="B72:C72"/>
    <mergeCell ref="B74:C74"/>
    <mergeCell ref="B76:C76"/>
    <mergeCell ref="B81:C81"/>
    <mergeCell ref="A9:A15"/>
    <mergeCell ref="B9:B15"/>
    <mergeCell ref="B26:C26"/>
    <mergeCell ref="B27:C27"/>
    <mergeCell ref="B23:C23"/>
    <mergeCell ref="B24:C24"/>
    <mergeCell ref="B25:C25"/>
    <mergeCell ref="B28:C28"/>
    <mergeCell ref="B29:C29"/>
    <mergeCell ref="B67:C67"/>
    <mergeCell ref="B31:C31"/>
    <mergeCell ref="B33:C33"/>
    <mergeCell ref="A4:C4"/>
    <mergeCell ref="B18:C18"/>
    <mergeCell ref="B20:C20"/>
    <mergeCell ref="B22:C22"/>
    <mergeCell ref="B19:C19"/>
    <mergeCell ref="B21:C21"/>
    <mergeCell ref="B35:C35"/>
    <mergeCell ref="B37:C37"/>
    <mergeCell ref="B39:C39"/>
    <mergeCell ref="B34:C34"/>
    <mergeCell ref="B41:C41"/>
    <mergeCell ref="B45:C45"/>
    <mergeCell ref="B43:C43"/>
    <mergeCell ref="B60:C60"/>
    <mergeCell ref="B61:C61"/>
    <mergeCell ref="B47:C47"/>
    <mergeCell ref="B52:C52"/>
    <mergeCell ref="B54:C54"/>
    <mergeCell ref="B56:C56"/>
    <mergeCell ref="B58:C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30</vt:i4>
      </vt:variant>
      <vt:variant>
        <vt:lpstr>Zakresy nazwane</vt:lpstr>
      </vt:variant>
      <vt:variant>
        <vt:i4>3</vt:i4>
      </vt:variant>
    </vt:vector>
  </HeadingPairs>
  <TitlesOfParts>
    <vt:vector size="33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II.1.11</vt:lpstr>
      <vt:lpstr> II.1.12 i II 1. 14</vt:lpstr>
      <vt:lpstr>II.1.13</vt:lpstr>
      <vt:lpstr>II.2.1</vt:lpstr>
      <vt:lpstr>II.2.2</vt:lpstr>
      <vt:lpstr>Bilans</vt:lpstr>
      <vt:lpstr>Budzet</vt:lpstr>
      <vt:lpstr>Bil. Skon.</vt:lpstr>
      <vt:lpstr>RZIS</vt:lpstr>
      <vt:lpstr>ZZFJ</vt:lpstr>
      <vt:lpstr>Dane o jednostce</vt:lpstr>
      <vt:lpstr>'Tabela 18 '!Obszar_wydruku</vt:lpstr>
      <vt:lpstr>'Dane  STAROSTWO'!OLE_LINK1</vt:lpstr>
      <vt:lpstr>'Dane o jednostce'!OLE_LINK1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2021-03-26T13:29:09Z</cp:lastPrinted>
  <dcterms:created xsi:type="dcterms:W3CDTF">2018-11-06T13:37:29Z</dcterms:created>
  <dcterms:modified xsi:type="dcterms:W3CDTF">2021-04-21T09:10:56Z</dcterms:modified>
</cp:coreProperties>
</file>